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defaultThemeVersion="124226"/>
  <xr:revisionPtr revIDLastSave="0" documentId="8_{F675E72A-4C2B-4738-9AEB-CF1134A06D63}" xr6:coauthVersionLast="47" xr6:coauthVersionMax="47" xr10:uidLastSave="{00000000-0000-0000-0000-000000000000}"/>
  <bookViews>
    <workbookView xWindow="-110" yWindow="-110" windowWidth="19420" windowHeight="10420" tabRatio="855" xr2:uid="{00000000-000D-0000-FFFF-FFFF00000000}"/>
  </bookViews>
  <sheets>
    <sheet name="総括表" sheetId="4" r:id="rId1"/>
    <sheet name="視察研修" sheetId="38" r:id="rId2"/>
    <sheet name="環境防災" sheetId="39" r:id="rId3"/>
    <sheet name="地域福祉" sheetId="40" r:id="rId4"/>
    <sheet name="子ども支援" sheetId="41" r:id="rId5"/>
    <sheet name="管理運営" sheetId="42" r:id="rId6"/>
    <sheet name="桜守" sheetId="43" r:id="rId7"/>
    <sheet name="情報発信" sheetId="44" r:id="rId8"/>
  </sheets>
  <definedNames>
    <definedName name="_xlnm.Print_Area" localSheetId="2">環境防災!$A$1:$H$30</definedName>
    <definedName name="_xlnm.Print_Area" localSheetId="5">管理運営!$A$1:$H$30</definedName>
    <definedName name="_xlnm.Print_Area" localSheetId="6">桜守!$A$1:$H$30</definedName>
    <definedName name="_xlnm.Print_Area" localSheetId="4">子ども支援!$A$1:$H$30</definedName>
    <definedName name="_xlnm.Print_Area" localSheetId="1">視察研修!$A$1:$H$30</definedName>
    <definedName name="_xlnm.Print_Area" localSheetId="7">情報発信!$A$1:$H$30</definedName>
    <definedName name="_xlnm.Print_Area" localSheetId="0">総括表!$A$1:$G$31</definedName>
    <definedName name="_xlnm.Print_Area" localSheetId="3">地域福祉!$A$1:$H$30</definedName>
  </definedNames>
  <calcPr calcId="191029"/>
</workbook>
</file>

<file path=xl/calcChain.xml><?xml version="1.0" encoding="utf-8"?>
<calcChain xmlns="http://schemas.openxmlformats.org/spreadsheetml/2006/main">
  <c r="D26" i="4" l="1"/>
  <c r="C26" i="4"/>
  <c r="D25" i="4"/>
  <c r="C25" i="4"/>
  <c r="D24" i="4"/>
  <c r="C24" i="4"/>
  <c r="D23" i="4"/>
  <c r="C23" i="4"/>
  <c r="D22" i="4"/>
  <c r="C22" i="4"/>
  <c r="D21" i="4"/>
  <c r="C21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D9" i="4"/>
  <c r="C9" i="4"/>
  <c r="E30" i="44"/>
  <c r="D30" i="44"/>
  <c r="F26" i="44"/>
  <c r="F25" i="44"/>
  <c r="F24" i="44"/>
  <c r="F23" i="44"/>
  <c r="F22" i="44"/>
  <c r="F21" i="44"/>
  <c r="E17" i="44"/>
  <c r="E31" i="44" s="1"/>
  <c r="E32" i="44" s="1"/>
  <c r="D17" i="44"/>
  <c r="C16" i="44"/>
  <c r="F16" i="44" s="1"/>
  <c r="C15" i="44"/>
  <c r="F15" i="44" s="1"/>
  <c r="C14" i="44"/>
  <c r="F14" i="44" s="1"/>
  <c r="C13" i="44"/>
  <c r="F13" i="44" s="1"/>
  <c r="C12" i="44"/>
  <c r="F12" i="44" s="1"/>
  <c r="C11" i="44"/>
  <c r="F11" i="44" s="1"/>
  <c r="C10" i="44"/>
  <c r="F10" i="44" s="1"/>
  <c r="C9" i="44"/>
  <c r="F9" i="44" s="1"/>
  <c r="E30" i="43"/>
  <c r="D30" i="43"/>
  <c r="F26" i="43"/>
  <c r="F25" i="43"/>
  <c r="F24" i="43"/>
  <c r="F23" i="43"/>
  <c r="F22" i="43"/>
  <c r="F21" i="43"/>
  <c r="E17" i="43"/>
  <c r="E31" i="43" s="1"/>
  <c r="E32" i="43" s="1"/>
  <c r="D17" i="43"/>
  <c r="C16" i="43"/>
  <c r="F16" i="43" s="1"/>
  <c r="C15" i="43"/>
  <c r="F15" i="43" s="1"/>
  <c r="C14" i="43"/>
  <c r="F14" i="43" s="1"/>
  <c r="C13" i="43"/>
  <c r="F13" i="43" s="1"/>
  <c r="C12" i="43"/>
  <c r="F12" i="43" s="1"/>
  <c r="C11" i="43"/>
  <c r="F11" i="43" s="1"/>
  <c r="C10" i="43"/>
  <c r="F10" i="43" s="1"/>
  <c r="C9" i="43"/>
  <c r="F9" i="43" s="1"/>
  <c r="E30" i="42"/>
  <c r="D30" i="42"/>
  <c r="I30" i="42" s="1"/>
  <c r="J30" i="42" s="1"/>
  <c r="F26" i="42"/>
  <c r="F25" i="42"/>
  <c r="F24" i="42"/>
  <c r="F23" i="42"/>
  <c r="F22" i="42"/>
  <c r="F21" i="42"/>
  <c r="E17" i="42"/>
  <c r="E31" i="42" s="1"/>
  <c r="E32" i="42" s="1"/>
  <c r="D17" i="42"/>
  <c r="D31" i="42" s="1"/>
  <c r="D32" i="42" s="1"/>
  <c r="C16" i="42"/>
  <c r="F16" i="42" s="1"/>
  <c r="C15" i="42"/>
  <c r="F15" i="42" s="1"/>
  <c r="C14" i="42"/>
  <c r="F14" i="42" s="1"/>
  <c r="C13" i="42"/>
  <c r="F13" i="42" s="1"/>
  <c r="C12" i="42"/>
  <c r="F12" i="42" s="1"/>
  <c r="C11" i="42"/>
  <c r="F11" i="42" s="1"/>
  <c r="C10" i="42"/>
  <c r="F10" i="42" s="1"/>
  <c r="C9" i="42"/>
  <c r="F9" i="42" s="1"/>
  <c r="E30" i="41"/>
  <c r="D30" i="41"/>
  <c r="F26" i="41"/>
  <c r="F25" i="41"/>
  <c r="F24" i="41"/>
  <c r="F23" i="41"/>
  <c r="F22" i="41"/>
  <c r="F21" i="41"/>
  <c r="E17" i="41"/>
  <c r="E31" i="41" s="1"/>
  <c r="E32" i="41" s="1"/>
  <c r="D17" i="41"/>
  <c r="C16" i="41"/>
  <c r="F16" i="41" s="1"/>
  <c r="C15" i="41"/>
  <c r="F15" i="41" s="1"/>
  <c r="C14" i="41"/>
  <c r="F14" i="41" s="1"/>
  <c r="C13" i="41"/>
  <c r="F13" i="41" s="1"/>
  <c r="C12" i="41"/>
  <c r="F12" i="41" s="1"/>
  <c r="C11" i="41"/>
  <c r="F11" i="41" s="1"/>
  <c r="C10" i="41"/>
  <c r="F10" i="41" s="1"/>
  <c r="C9" i="41"/>
  <c r="F9" i="41" s="1"/>
  <c r="E30" i="40"/>
  <c r="D30" i="40"/>
  <c r="I30" i="40" s="1"/>
  <c r="J30" i="40" s="1"/>
  <c r="F26" i="40"/>
  <c r="F25" i="40"/>
  <c r="F24" i="40"/>
  <c r="F23" i="40"/>
  <c r="F22" i="40"/>
  <c r="F21" i="40"/>
  <c r="E17" i="40"/>
  <c r="D17" i="40"/>
  <c r="D31" i="40" s="1"/>
  <c r="D32" i="40" s="1"/>
  <c r="C16" i="40"/>
  <c r="F16" i="40" s="1"/>
  <c r="C15" i="40"/>
  <c r="F15" i="40" s="1"/>
  <c r="C14" i="40"/>
  <c r="F14" i="40" s="1"/>
  <c r="C13" i="40"/>
  <c r="F13" i="40" s="1"/>
  <c r="C12" i="40"/>
  <c r="F12" i="40" s="1"/>
  <c r="C11" i="40"/>
  <c r="F11" i="40" s="1"/>
  <c r="C10" i="40"/>
  <c r="F10" i="40" s="1"/>
  <c r="C9" i="40"/>
  <c r="F9" i="40" s="1"/>
  <c r="E30" i="39"/>
  <c r="D30" i="39"/>
  <c r="F26" i="39"/>
  <c r="F25" i="39"/>
  <c r="F24" i="39"/>
  <c r="F23" i="39"/>
  <c r="F22" i="39"/>
  <c r="F21" i="39"/>
  <c r="E17" i="39"/>
  <c r="E31" i="39" s="1"/>
  <c r="E32" i="39" s="1"/>
  <c r="D17" i="39"/>
  <c r="C16" i="39"/>
  <c r="F16" i="39" s="1"/>
  <c r="C15" i="39"/>
  <c r="F15" i="39" s="1"/>
  <c r="C14" i="39"/>
  <c r="F14" i="39" s="1"/>
  <c r="C13" i="39"/>
  <c r="F13" i="39" s="1"/>
  <c r="C12" i="39"/>
  <c r="F12" i="39" s="1"/>
  <c r="C11" i="39"/>
  <c r="F11" i="39" s="1"/>
  <c r="C10" i="39"/>
  <c r="F10" i="39" s="1"/>
  <c r="C9" i="39"/>
  <c r="F9" i="39" s="1"/>
  <c r="F22" i="38"/>
  <c r="F23" i="38"/>
  <c r="F24" i="38"/>
  <c r="F25" i="38"/>
  <c r="F26" i="38"/>
  <c r="F21" i="38"/>
  <c r="C16" i="38"/>
  <c r="F16" i="38" s="1"/>
  <c r="C15" i="38"/>
  <c r="F15" i="38" s="1"/>
  <c r="C14" i="38"/>
  <c r="F14" i="38" s="1"/>
  <c r="C13" i="38"/>
  <c r="F13" i="38" s="1"/>
  <c r="C12" i="38"/>
  <c r="F12" i="38" s="1"/>
  <c r="C11" i="38"/>
  <c r="F11" i="38" s="1"/>
  <c r="C10" i="38"/>
  <c r="F10" i="38" s="1"/>
  <c r="C9" i="38"/>
  <c r="F9" i="38" s="1"/>
  <c r="F17" i="40" l="1"/>
  <c r="D31" i="41"/>
  <c r="D32" i="41" s="1"/>
  <c r="D31" i="43"/>
  <c r="D32" i="43" s="1"/>
  <c r="I30" i="44"/>
  <c r="J30" i="44" s="1"/>
  <c r="D31" i="44"/>
  <c r="D32" i="44" s="1"/>
  <c r="F30" i="44"/>
  <c r="F30" i="43"/>
  <c r="I30" i="43"/>
  <c r="J30" i="43" s="1"/>
  <c r="F30" i="42"/>
  <c r="F30" i="41"/>
  <c r="I30" i="41"/>
  <c r="J30" i="41" s="1"/>
  <c r="E31" i="40"/>
  <c r="E32" i="40" s="1"/>
  <c r="F30" i="40"/>
  <c r="I30" i="39"/>
  <c r="J30" i="39" s="1"/>
  <c r="D31" i="39"/>
  <c r="D32" i="39" s="1"/>
  <c r="F17" i="42"/>
  <c r="F17" i="43"/>
  <c r="F31" i="43" s="1"/>
  <c r="F32" i="43" s="1"/>
  <c r="F17" i="44"/>
  <c r="F17" i="41"/>
  <c r="F17" i="39"/>
  <c r="F30" i="39"/>
  <c r="B4" i="4"/>
  <c r="F31" i="40" l="1"/>
  <c r="F32" i="40" s="1"/>
  <c r="F31" i="44"/>
  <c r="F32" i="44" s="1"/>
  <c r="F31" i="42"/>
  <c r="F32" i="42" s="1"/>
  <c r="F31" i="41"/>
  <c r="F32" i="41" s="1"/>
  <c r="F31" i="39"/>
  <c r="F32" i="39" s="1"/>
  <c r="C3" i="40"/>
  <c r="C3" i="41"/>
  <c r="C3" i="43"/>
  <c r="C3" i="42"/>
  <c r="C3" i="44"/>
  <c r="C3" i="39"/>
  <c r="C3" i="38"/>
  <c r="E9" i="4"/>
  <c r="C17" i="4"/>
  <c r="E10" i="4"/>
  <c r="E11" i="4"/>
  <c r="E12" i="4"/>
  <c r="F30" i="38"/>
  <c r="F17" i="38"/>
  <c r="E16" i="4"/>
  <c r="E15" i="4"/>
  <c r="E14" i="4"/>
  <c r="E13" i="4"/>
  <c r="E25" i="4"/>
  <c r="E24" i="4"/>
  <c r="E23" i="4"/>
  <c r="E22" i="4"/>
  <c r="E30" i="38"/>
  <c r="E17" i="38"/>
  <c r="D17" i="38"/>
  <c r="D30" i="38"/>
  <c r="E31" i="38" l="1"/>
  <c r="E32" i="38" s="1"/>
  <c r="I30" i="38"/>
  <c r="J30" i="38" s="1"/>
  <c r="D31" i="38"/>
  <c r="D32" i="38" s="1"/>
  <c r="F31" i="38"/>
  <c r="F32" i="38" s="1"/>
  <c r="E26" i="4"/>
  <c r="D30" i="4"/>
  <c r="C30" i="4"/>
  <c r="E17" i="4"/>
  <c r="E21" i="4"/>
  <c r="D17" i="4"/>
  <c r="D32" i="4" l="1"/>
  <c r="D33" i="4" s="1"/>
  <c r="C32" i="4"/>
  <c r="C33" i="4" s="1"/>
  <c r="H30" i="4"/>
  <c r="I30" i="4" s="1"/>
  <c r="E30" i="4"/>
  <c r="E32" i="4" s="1"/>
  <c r="E3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8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総括表の収入区分をリストから選択すると、事業シートに自動で反映します。</t>
        </r>
      </text>
    </comment>
    <comment ref="C8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各事業シートの合計が
集計されます。
(A)(B)(C)(D)</t>
        </r>
      </text>
    </comment>
    <comment ref="C20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各事業シートの合計が
集計されます。
(A)(B)(C)(D)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4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事業名を入力してください。
〇〇〇〇〇事業</t>
        </r>
      </text>
    </comment>
    <comment ref="E6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事業区分をリストから
選択してください。</t>
        </r>
      </text>
    </comment>
    <comment ref="G8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予算の内容と積算内訳を
入力してください。</t>
        </r>
      </text>
    </comment>
    <comment ref="G20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予算の内容と積算内訳を
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4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事業名を入力してください。
〇〇〇〇〇事業</t>
        </r>
      </text>
    </comment>
    <comment ref="E6" authorId="0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>事業区分をリストから
選択してください。</t>
        </r>
      </text>
    </comment>
    <comment ref="G8" authorId="0" shapeId="0" xr:uid="{00000000-0006-0000-0200-000003000000}">
      <text>
        <r>
          <rPr>
            <sz val="9"/>
            <color indexed="81"/>
            <rFont val="MS P ゴシック"/>
            <family val="3"/>
            <charset val="128"/>
          </rPr>
          <t>予算の内容と積算内訳を
入力してください。</t>
        </r>
      </text>
    </comment>
    <comment ref="G20" authorId="0" shapeId="0" xr:uid="{00000000-0006-0000-0200-000004000000}">
      <text>
        <r>
          <rPr>
            <sz val="9"/>
            <color indexed="81"/>
            <rFont val="MS P ゴシック"/>
            <family val="3"/>
            <charset val="128"/>
          </rPr>
          <t>予算の内容と積算内訳を
入力してください。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4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事業名を入力してください。
〇〇〇〇〇事業</t>
        </r>
      </text>
    </comment>
    <comment ref="E6" authorId="0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>事業区分をリストから
選択してください。</t>
        </r>
      </text>
    </comment>
    <comment ref="G8" authorId="0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予算の内容と積算内訳を
入力してください。</t>
        </r>
      </text>
    </comment>
    <comment ref="G20" authorId="0" shapeId="0" xr:uid="{00000000-0006-0000-0300-000004000000}">
      <text>
        <r>
          <rPr>
            <sz val="9"/>
            <color indexed="81"/>
            <rFont val="MS P ゴシック"/>
            <family val="3"/>
            <charset val="128"/>
          </rPr>
          <t>予算の内容と積算内訳を
入力してください。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4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>事業名を入力してください。
〇〇〇〇〇事業</t>
        </r>
      </text>
    </comment>
    <comment ref="E6" authorId="0" shapeId="0" xr:uid="{00000000-0006-0000-0400-000002000000}">
      <text>
        <r>
          <rPr>
            <sz val="9"/>
            <color indexed="81"/>
            <rFont val="MS P ゴシック"/>
            <family val="3"/>
            <charset val="128"/>
          </rPr>
          <t>事業区分をリストから
選択してください。</t>
        </r>
      </text>
    </comment>
    <comment ref="G8" authorId="0" shapeId="0" xr:uid="{00000000-0006-0000-0400-000003000000}">
      <text>
        <r>
          <rPr>
            <sz val="9"/>
            <color indexed="81"/>
            <rFont val="MS P ゴシック"/>
            <family val="3"/>
            <charset val="128"/>
          </rPr>
          <t>予算の内容と積算内訳を
入力してください。</t>
        </r>
      </text>
    </comment>
    <comment ref="G20" authorId="0" shapeId="0" xr:uid="{00000000-0006-0000-0400-000004000000}">
      <text>
        <r>
          <rPr>
            <sz val="9"/>
            <color indexed="81"/>
            <rFont val="MS P ゴシック"/>
            <family val="3"/>
            <charset val="128"/>
          </rPr>
          <t>予算の内容と積算内訳を
入力してください。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4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>事業名を入力してください。
〇〇〇〇〇事業</t>
        </r>
      </text>
    </comment>
    <comment ref="E6" authorId="0" shapeId="0" xr:uid="{00000000-0006-0000-0500-000002000000}">
      <text>
        <r>
          <rPr>
            <sz val="9"/>
            <color indexed="81"/>
            <rFont val="MS P ゴシック"/>
            <family val="3"/>
            <charset val="128"/>
          </rPr>
          <t>事業区分をリストから
選択してください。</t>
        </r>
      </text>
    </comment>
    <comment ref="G8" authorId="0" shapeId="0" xr:uid="{00000000-0006-0000-0500-000003000000}">
      <text>
        <r>
          <rPr>
            <sz val="9"/>
            <color indexed="81"/>
            <rFont val="MS P ゴシック"/>
            <family val="3"/>
            <charset val="128"/>
          </rPr>
          <t>予算の内容と積算内訳を
入力してください。</t>
        </r>
      </text>
    </comment>
    <comment ref="G20" authorId="0" shapeId="0" xr:uid="{00000000-0006-0000-0500-000004000000}">
      <text>
        <r>
          <rPr>
            <sz val="9"/>
            <color indexed="81"/>
            <rFont val="MS P ゴシック"/>
            <family val="3"/>
            <charset val="128"/>
          </rPr>
          <t>予算の内容と積算内訳を
入力してください。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4" authorId="0" shapeId="0" xr:uid="{00000000-0006-0000-0600-000001000000}">
      <text>
        <r>
          <rPr>
            <sz val="9"/>
            <color indexed="81"/>
            <rFont val="MS P ゴシック"/>
            <family val="3"/>
            <charset val="128"/>
          </rPr>
          <t>事業名を入力してください。
〇〇〇〇〇事業</t>
        </r>
      </text>
    </comment>
    <comment ref="E6" authorId="0" shapeId="0" xr:uid="{00000000-0006-0000-0600-000002000000}">
      <text>
        <r>
          <rPr>
            <sz val="9"/>
            <color indexed="81"/>
            <rFont val="MS P ゴシック"/>
            <family val="3"/>
            <charset val="128"/>
          </rPr>
          <t>事業区分をリストから
選択してください。</t>
        </r>
      </text>
    </comment>
    <comment ref="G8" authorId="0" shapeId="0" xr:uid="{00000000-0006-0000-0600-000003000000}">
      <text>
        <r>
          <rPr>
            <sz val="9"/>
            <color indexed="81"/>
            <rFont val="MS P ゴシック"/>
            <family val="3"/>
            <charset val="128"/>
          </rPr>
          <t>予算の内容と積算内訳を
入力してください。</t>
        </r>
      </text>
    </comment>
    <comment ref="G20" authorId="0" shapeId="0" xr:uid="{00000000-0006-0000-0600-000004000000}">
      <text>
        <r>
          <rPr>
            <sz val="9"/>
            <color indexed="81"/>
            <rFont val="MS P ゴシック"/>
            <family val="3"/>
            <charset val="128"/>
          </rPr>
          <t>予算の内容と積算内訳を
入力してください。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4" authorId="0" shapeId="0" xr:uid="{00000000-0006-0000-0700-000001000000}">
      <text>
        <r>
          <rPr>
            <sz val="9"/>
            <color indexed="81"/>
            <rFont val="MS P ゴシック"/>
            <family val="3"/>
            <charset val="128"/>
          </rPr>
          <t>事業名を入力してください。
〇〇〇〇〇事業</t>
        </r>
      </text>
    </comment>
    <comment ref="E6" authorId="0" shapeId="0" xr:uid="{00000000-0006-0000-0700-000002000000}">
      <text>
        <r>
          <rPr>
            <sz val="9"/>
            <color indexed="81"/>
            <rFont val="MS P ゴシック"/>
            <family val="3"/>
            <charset val="128"/>
          </rPr>
          <t>事業区分をリストから
選択してください。</t>
        </r>
      </text>
    </comment>
    <comment ref="G8" authorId="0" shapeId="0" xr:uid="{00000000-0006-0000-0700-000003000000}">
      <text>
        <r>
          <rPr>
            <sz val="9"/>
            <color indexed="81"/>
            <rFont val="MS P ゴシック"/>
            <family val="3"/>
            <charset val="128"/>
          </rPr>
          <t>予算の内容と積算内訳を
入力してください。</t>
        </r>
      </text>
    </comment>
    <comment ref="G20" authorId="0" shapeId="0" xr:uid="{00000000-0006-0000-0700-000004000000}">
      <text>
        <r>
          <rPr>
            <sz val="9"/>
            <color indexed="81"/>
            <rFont val="MS P ゴシック"/>
            <family val="3"/>
            <charset val="128"/>
          </rPr>
          <t>予算の内容と積算内訳を
入力してください。</t>
        </r>
      </text>
    </comment>
  </commentList>
</comments>
</file>

<file path=xl/sharedStrings.xml><?xml version="1.0" encoding="utf-8"?>
<sst xmlns="http://schemas.openxmlformats.org/spreadsheetml/2006/main" count="330" uniqueCount="78">
  <si>
    <t>計</t>
  </si>
  <si>
    <t>１  収入の部</t>
  </si>
  <si>
    <t>区      分</t>
  </si>
  <si>
    <t>摘      要</t>
  </si>
  <si>
    <t>計</t>
    <phoneticPr fontId="1"/>
  </si>
  <si>
    <t>２  支出の部</t>
  </si>
  <si>
    <t>（総　括　表）</t>
    <rPh sb="1" eb="2">
      <t>フサ</t>
    </rPh>
    <rPh sb="3" eb="4">
      <t>クク</t>
    </rPh>
    <rPh sb="5" eb="6">
      <t>オモテ</t>
    </rPh>
    <phoneticPr fontId="1"/>
  </si>
  <si>
    <t>決算額
（Ｂ）</t>
    <rPh sb="0" eb="2">
      <t>ケッサン</t>
    </rPh>
    <rPh sb="2" eb="3">
      <t>ガク</t>
    </rPh>
    <phoneticPr fontId="1"/>
  </si>
  <si>
    <t>差引増減額
（Ｂ－Ａ）</t>
    <rPh sb="0" eb="2">
      <t>サシヒキ</t>
    </rPh>
    <rPh sb="2" eb="5">
      <t>ゾウゲンガク</t>
    </rPh>
    <phoneticPr fontId="1"/>
  </si>
  <si>
    <t>（１）　心豊かな人と文化を育むまちづくり</t>
    <rPh sb="4" eb="5">
      <t>ココロ</t>
    </rPh>
    <rPh sb="5" eb="6">
      <t>ユタ</t>
    </rPh>
    <rPh sb="8" eb="9">
      <t>ヒト</t>
    </rPh>
    <rPh sb="10" eb="12">
      <t>ブンカ</t>
    </rPh>
    <rPh sb="13" eb="14">
      <t>ハグク</t>
    </rPh>
    <phoneticPr fontId="3"/>
  </si>
  <si>
    <t>（２）　人と環境にやさしい安全で住みよいまちづくり</t>
    <rPh sb="4" eb="5">
      <t>ヒト</t>
    </rPh>
    <rPh sb="6" eb="8">
      <t>カンキョウ</t>
    </rPh>
    <rPh sb="13" eb="15">
      <t>アンゼン</t>
    </rPh>
    <rPh sb="16" eb="17">
      <t>ス</t>
    </rPh>
    <phoneticPr fontId="3"/>
  </si>
  <si>
    <t>（３）　健やかにいきいきと暮らせるまちづくり</t>
    <rPh sb="4" eb="5">
      <t>スコ</t>
    </rPh>
    <rPh sb="13" eb="14">
      <t>ク</t>
    </rPh>
    <phoneticPr fontId="3"/>
  </si>
  <si>
    <t>（４）　人がにぎわい活力あふれるまちづくり</t>
    <rPh sb="4" eb="5">
      <t>ヒト</t>
    </rPh>
    <rPh sb="10" eb="12">
      <t>カツリョク</t>
    </rPh>
    <phoneticPr fontId="3"/>
  </si>
  <si>
    <t>（５）　参加・協働で進めるコミュニティを軸としたまちづくり</t>
    <rPh sb="4" eb="6">
      <t>サンカ</t>
    </rPh>
    <rPh sb="7" eb="9">
      <t>キョウドウ</t>
    </rPh>
    <rPh sb="10" eb="11">
      <t>スス</t>
    </rPh>
    <rPh sb="20" eb="21">
      <t>ジク</t>
    </rPh>
    <phoneticPr fontId="3"/>
  </si>
  <si>
    <t>（６）　その他,地域の課題解決・活性化につながるまちづくり</t>
    <rPh sb="6" eb="7">
      <t>タ</t>
    </rPh>
    <rPh sb="8" eb="10">
      <t>チイキ</t>
    </rPh>
    <rPh sb="11" eb="13">
      <t>カダイ</t>
    </rPh>
    <rPh sb="13" eb="15">
      <t>カイケツ</t>
    </rPh>
    <rPh sb="16" eb="19">
      <t>カッセイカ</t>
    </rPh>
    <phoneticPr fontId="3"/>
  </si>
  <si>
    <t>事業区分</t>
    <rPh sb="0" eb="2">
      <t>ジギョウ</t>
    </rPh>
    <rPh sb="2" eb="4">
      <t>クブン</t>
    </rPh>
    <phoneticPr fontId="2"/>
  </si>
  <si>
    <t>収支決算書</t>
    <rPh sb="0" eb="2">
      <t>シュウシ</t>
    </rPh>
    <rPh sb="2" eb="4">
      <t>ケッサン</t>
    </rPh>
    <rPh sb="4" eb="5">
      <t>ショ</t>
    </rPh>
    <phoneticPr fontId="1"/>
  </si>
  <si>
    <t>収支決算書</t>
    <phoneticPr fontId="1"/>
  </si>
  <si>
    <t>様式第９号（第８条関係）</t>
    <phoneticPr fontId="1"/>
  </si>
  <si>
    <t>決算額
（Ｄ）</t>
    <rPh sb="0" eb="2">
      <t>ケッサン</t>
    </rPh>
    <rPh sb="2" eb="3">
      <t>ガク</t>
    </rPh>
    <phoneticPr fontId="1"/>
  </si>
  <si>
    <t>差引増減額
（Ｄ－Ｃ）</t>
    <rPh sb="0" eb="2">
      <t>サシヒキ</t>
    </rPh>
    <rPh sb="2" eb="5">
      <t>ゾウゲンガク</t>
    </rPh>
    <phoneticPr fontId="1"/>
  </si>
  <si>
    <t>（円）</t>
  </si>
  <si>
    <t>（円）</t>
    <phoneticPr fontId="1"/>
  </si>
  <si>
    <t>年度</t>
    <rPh sb="0" eb="2">
      <t>ネンド</t>
    </rPh>
    <phoneticPr fontId="14"/>
  </si>
  <si>
    <t>令和２</t>
    <rPh sb="0" eb="1">
      <t>レイ</t>
    </rPh>
    <rPh sb="1" eb="2">
      <t>ワ</t>
    </rPh>
    <phoneticPr fontId="15"/>
  </si>
  <si>
    <t>←リスト選択</t>
    <rPh sb="4" eb="6">
      <t>センタク</t>
    </rPh>
    <phoneticPr fontId="14"/>
  </si>
  <si>
    <t>↓入力した項目が予算書の区分にリストとして反映</t>
    <rPh sb="1" eb="3">
      <t>ニュウリョク</t>
    </rPh>
    <rPh sb="5" eb="7">
      <t>コウモク</t>
    </rPh>
    <rPh sb="8" eb="11">
      <t>ヨサンショ</t>
    </rPh>
    <rPh sb="12" eb="14">
      <t>クブン</t>
    </rPh>
    <rPh sb="21" eb="23">
      <t>ハンエイ</t>
    </rPh>
    <phoneticPr fontId="1"/>
  </si>
  <si>
    <t>収入区分
※入力することで追加・変更可</t>
    <rPh sb="0" eb="2">
      <t>シュウニュウ</t>
    </rPh>
    <rPh sb="2" eb="4">
      <t>クブン</t>
    </rPh>
    <rPh sb="6" eb="8">
      <t>ニュウリョク</t>
    </rPh>
    <rPh sb="18" eb="19">
      <t>カ</t>
    </rPh>
    <phoneticPr fontId="1"/>
  </si>
  <si>
    <t>令和元</t>
    <rPh sb="0" eb="1">
      <t>レイ</t>
    </rPh>
    <rPh sb="1" eb="2">
      <t>ワ</t>
    </rPh>
    <rPh sb="2" eb="3">
      <t>モト</t>
    </rPh>
    <phoneticPr fontId="15"/>
  </si>
  <si>
    <t>地域コミュニティ活性化交付金</t>
    <rPh sb="0" eb="2">
      <t>チイキ</t>
    </rPh>
    <rPh sb="8" eb="11">
      <t>カッセイカ</t>
    </rPh>
    <rPh sb="11" eb="14">
      <t>コウフキン</t>
    </rPh>
    <phoneticPr fontId="1"/>
  </si>
  <si>
    <t>預金利子</t>
    <rPh sb="0" eb="2">
      <t>ヨキン</t>
    </rPh>
    <rPh sb="2" eb="4">
      <t>リシ</t>
    </rPh>
    <phoneticPr fontId="1"/>
  </si>
  <si>
    <t>令和３</t>
    <rPh sb="0" eb="1">
      <t>レイ</t>
    </rPh>
    <rPh sb="1" eb="2">
      <t>ワ</t>
    </rPh>
    <phoneticPr fontId="15"/>
  </si>
  <si>
    <t>県補助金</t>
    <rPh sb="0" eb="1">
      <t>ケン</t>
    </rPh>
    <rPh sb="1" eb="4">
      <t>ホジョキン</t>
    </rPh>
    <phoneticPr fontId="1"/>
  </si>
  <si>
    <t>令和４</t>
    <rPh sb="0" eb="1">
      <t>レイ</t>
    </rPh>
    <rPh sb="1" eb="2">
      <t>ワ</t>
    </rPh>
    <phoneticPr fontId="15"/>
  </si>
  <si>
    <t>社会福祉協議会助成金</t>
    <rPh sb="0" eb="2">
      <t>シャカイ</t>
    </rPh>
    <rPh sb="2" eb="4">
      <t>フクシ</t>
    </rPh>
    <rPh sb="4" eb="7">
      <t>キョウギカイ</t>
    </rPh>
    <rPh sb="7" eb="10">
      <t>ジョセイキン</t>
    </rPh>
    <phoneticPr fontId="1"/>
  </si>
  <si>
    <t>令和５</t>
    <rPh sb="0" eb="1">
      <t>レイ</t>
    </rPh>
    <rPh sb="1" eb="2">
      <t>ワ</t>
    </rPh>
    <phoneticPr fontId="15"/>
  </si>
  <si>
    <t>地元負担金</t>
    <rPh sb="0" eb="2">
      <t>ジモト</t>
    </rPh>
    <rPh sb="2" eb="5">
      <t>フタンキン</t>
    </rPh>
    <phoneticPr fontId="1"/>
  </si>
  <si>
    <t>令和６</t>
    <rPh sb="0" eb="1">
      <t>レイ</t>
    </rPh>
    <rPh sb="1" eb="2">
      <t>ワ</t>
    </rPh>
    <phoneticPr fontId="15"/>
  </si>
  <si>
    <t>参加費</t>
    <rPh sb="0" eb="3">
      <t>サンカヒ</t>
    </rPh>
    <phoneticPr fontId="1"/>
  </si>
  <si>
    <t>令和７</t>
    <rPh sb="0" eb="1">
      <t>レイ</t>
    </rPh>
    <rPh sb="1" eb="2">
      <t>ワ</t>
    </rPh>
    <phoneticPr fontId="15"/>
  </si>
  <si>
    <t>繰入金</t>
    <rPh sb="0" eb="2">
      <t>クリイレ</t>
    </rPh>
    <rPh sb="2" eb="3">
      <t>キン</t>
    </rPh>
    <phoneticPr fontId="1"/>
  </si>
  <si>
    <t>令和８</t>
    <rPh sb="0" eb="1">
      <t>レイ</t>
    </rPh>
    <rPh sb="1" eb="2">
      <t>ワ</t>
    </rPh>
    <phoneticPr fontId="15"/>
  </si>
  <si>
    <t>コピー使用料</t>
    <rPh sb="3" eb="6">
      <t>シヨウリョウ</t>
    </rPh>
    <phoneticPr fontId="1"/>
  </si>
  <si>
    <t>令和９</t>
    <rPh sb="0" eb="1">
      <t>レイ</t>
    </rPh>
    <rPh sb="1" eb="2">
      <t>ワ</t>
    </rPh>
    <phoneticPr fontId="15"/>
  </si>
  <si>
    <t>雑入</t>
    <rPh sb="0" eb="2">
      <t>ザツニュウ</t>
    </rPh>
    <phoneticPr fontId="1"/>
  </si>
  <si>
    <t>令和１０</t>
    <rPh sb="0" eb="1">
      <t>レイ</t>
    </rPh>
    <rPh sb="1" eb="2">
      <t>ワ</t>
    </rPh>
    <phoneticPr fontId="15"/>
  </si>
  <si>
    <t>ドローン収入</t>
    <rPh sb="4" eb="6">
      <t>シュウニュウ</t>
    </rPh>
    <phoneticPr fontId="1"/>
  </si>
  <si>
    <t>市委託金</t>
    <rPh sb="0" eb="1">
      <t>シ</t>
    </rPh>
    <rPh sb="1" eb="3">
      <t>イタク</t>
    </rPh>
    <rPh sb="3" eb="4">
      <t>キン</t>
    </rPh>
    <phoneticPr fontId="1"/>
  </si>
  <si>
    <t>（　</t>
    <phoneticPr fontId="1"/>
  </si>
  <si>
    <t>個表）</t>
    <phoneticPr fontId="1"/>
  </si>
  <si>
    <t>事業区分</t>
    <rPh sb="0" eb="2">
      <t>ジギョウ</t>
    </rPh>
    <rPh sb="2" eb="4">
      <t>クブン</t>
    </rPh>
    <phoneticPr fontId="1"/>
  </si>
  <si>
    <t>（１）地域の課題を地域で解決する事業</t>
  </si>
  <si>
    <t>（２）地域活性化に寄与する事業</t>
    <phoneticPr fontId="1"/>
  </si>
  <si>
    <t>（３）イベントやコミュニティビジネスに関する事業</t>
    <phoneticPr fontId="1"/>
  </si>
  <si>
    <t>（４）地域の情報発信に関する事業</t>
    <phoneticPr fontId="1"/>
  </si>
  <si>
    <t>（円）</t>
    <phoneticPr fontId="2"/>
  </si>
  <si>
    <t>予算額【最終】
（Ａ）</t>
    <rPh sb="4" eb="6">
      <t>サイシュウ</t>
    </rPh>
    <phoneticPr fontId="1"/>
  </si>
  <si>
    <t>予算額【最終】
（Ａ）</t>
    <rPh sb="0" eb="3">
      <t>ヨサンガク</t>
    </rPh>
    <rPh sb="4" eb="6">
      <t>サイシュウ</t>
    </rPh>
    <phoneticPr fontId="1"/>
  </si>
  <si>
    <t>予算額【最終】
（Ｃ）</t>
    <rPh sb="4" eb="6">
      <t>サイシュウ</t>
    </rPh>
    <phoneticPr fontId="1"/>
  </si>
  <si>
    <t>人件費</t>
    <rPh sb="0" eb="3">
      <t>ジンケンヒ</t>
    </rPh>
    <phoneticPr fontId="1"/>
  </si>
  <si>
    <t>報償費</t>
    <rPh sb="0" eb="3">
      <t>ホウショウヒ</t>
    </rPh>
    <phoneticPr fontId="1"/>
  </si>
  <si>
    <t>食糧費</t>
    <rPh sb="0" eb="3">
      <t>ショクリョウヒ</t>
    </rPh>
    <phoneticPr fontId="1"/>
  </si>
  <si>
    <t>工事・委託料</t>
    <rPh sb="0" eb="2">
      <t>コウジ</t>
    </rPh>
    <rPh sb="3" eb="6">
      <t>イタクリョウ</t>
    </rPh>
    <phoneticPr fontId="1"/>
  </si>
  <si>
    <t>備品購入費</t>
    <rPh sb="0" eb="2">
      <t>ビヒン</t>
    </rPh>
    <rPh sb="2" eb="5">
      <t>コウニュウヒ</t>
    </rPh>
    <phoneticPr fontId="1"/>
  </si>
  <si>
    <t>事業費</t>
    <rPh sb="0" eb="3">
      <t>ジギョウヒ</t>
    </rPh>
    <phoneticPr fontId="1"/>
  </si>
  <si>
    <t>視察研修事業</t>
    <rPh sb="0" eb="6">
      <t>シサツケンシュウジギョウ</t>
    </rPh>
    <phoneticPr fontId="2"/>
  </si>
  <si>
    <t>環境防災事業</t>
    <rPh sb="0" eb="2">
      <t>カンキョウ</t>
    </rPh>
    <rPh sb="2" eb="4">
      <t>ボウサイ</t>
    </rPh>
    <rPh sb="4" eb="6">
      <t>ジギョウ</t>
    </rPh>
    <phoneticPr fontId="14"/>
  </si>
  <si>
    <t>地域福祉事業</t>
    <rPh sb="0" eb="2">
      <t>チイキ</t>
    </rPh>
    <rPh sb="2" eb="4">
      <t>フクシ</t>
    </rPh>
    <rPh sb="4" eb="6">
      <t>ジギョウ</t>
    </rPh>
    <phoneticPr fontId="14"/>
  </si>
  <si>
    <t>子ども支援事業</t>
    <rPh sb="0" eb="1">
      <t>コ</t>
    </rPh>
    <rPh sb="3" eb="5">
      <t>シエン</t>
    </rPh>
    <rPh sb="5" eb="7">
      <t>ジギョウ</t>
    </rPh>
    <phoneticPr fontId="14"/>
  </si>
  <si>
    <t>消耗品費51,117円
賄材料費864円
保険料1,200円</t>
    <rPh sb="10" eb="11">
      <t>エン</t>
    </rPh>
    <rPh sb="19" eb="20">
      <t>エン</t>
    </rPh>
    <rPh sb="29" eb="30">
      <t>エン</t>
    </rPh>
    <phoneticPr fontId="14"/>
  </si>
  <si>
    <t>協議会管理運営事業</t>
    <rPh sb="0" eb="3">
      <t>キョウギカイ</t>
    </rPh>
    <rPh sb="3" eb="5">
      <t>カンリ</t>
    </rPh>
    <rPh sb="5" eb="7">
      <t>ウンエイ</t>
    </rPh>
    <rPh sb="7" eb="9">
      <t>ジギョウ</t>
    </rPh>
    <phoneticPr fontId="14"/>
  </si>
  <si>
    <t>桜守委員事業</t>
    <rPh sb="0" eb="1">
      <t>サクラ</t>
    </rPh>
    <rPh sb="1" eb="2">
      <t>マモ</t>
    </rPh>
    <rPh sb="2" eb="4">
      <t>イイン</t>
    </rPh>
    <rPh sb="4" eb="6">
      <t>ジギョウ</t>
    </rPh>
    <phoneticPr fontId="14"/>
  </si>
  <si>
    <t>情報発信事業</t>
    <rPh sb="0" eb="2">
      <t>ジョウホウ</t>
    </rPh>
    <rPh sb="2" eb="4">
      <t>ハッシン</t>
    </rPh>
    <rPh sb="4" eb="6">
      <t>ジギョウ</t>
    </rPh>
    <phoneticPr fontId="14"/>
  </si>
  <si>
    <t>（４）地域の情報発信に関する事業</t>
  </si>
  <si>
    <t>（２）地域活性化に寄与する事業</t>
  </si>
  <si>
    <t>ホームページ委託料</t>
    <rPh sb="6" eb="9">
      <t>イタクリョウ</t>
    </rPh>
    <phoneticPr fontId="14"/>
  </si>
  <si>
    <t>消耗品費133,327円
通信運搬費229,486円
使用賃借料500,956円
手数料220円</t>
    <rPh sb="25" eb="26">
      <t>エン</t>
    </rPh>
    <rPh sb="39" eb="40">
      <t>エン</t>
    </rPh>
    <rPh sb="41" eb="44">
      <t>テスウリョウ</t>
    </rPh>
    <rPh sb="47" eb="48">
      <t>エン</t>
    </rPh>
    <phoneticPr fontId="14"/>
  </si>
  <si>
    <r>
      <t xml:space="preserve">消耗品費146,388円
賄材料費117,000円
燃料費1,950円
手数料4,600円
保険料12,000円
</t>
    </r>
    <r>
      <rPr>
        <sz val="8"/>
        <color theme="1"/>
        <rFont val="ＭＳ 明朝"/>
        <family val="1"/>
        <charset val="128"/>
      </rPr>
      <t>使用・賃借料40,106円</t>
    </r>
    <r>
      <rPr>
        <sz val="9"/>
        <color theme="1"/>
        <rFont val="ＭＳ 明朝"/>
        <family val="1"/>
        <charset val="128"/>
      </rPr>
      <t xml:space="preserve">
</t>
    </r>
    <rPh sb="11" eb="12">
      <t>エン</t>
    </rPh>
    <rPh sb="24" eb="25">
      <t>エン</t>
    </rPh>
    <rPh sb="34" eb="35">
      <t>エン</t>
    </rPh>
    <rPh sb="44" eb="45">
      <t>エン</t>
    </rPh>
    <rPh sb="55" eb="56">
      <t>エン</t>
    </rPh>
    <rPh sb="69" eb="70">
      <t>エン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</si>
</sst>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8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76" fontId="7" fillId="0" borderId="8" xfId="0" applyNumberFormat="1" applyFont="1" applyBorder="1" applyAlignment="1" applyProtection="1">
      <alignment horizontal="right" vertical="center" wrapText="1"/>
      <protection locked="0"/>
    </xf>
    <xf numFmtId="176" fontId="7" fillId="0" borderId="9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NumberFormat="1" applyFont="1">
      <alignment vertical="center"/>
    </xf>
    <xf numFmtId="0" fontId="4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176" fontId="7" fillId="0" borderId="4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left" vertical="center" shrinkToFit="1"/>
    </xf>
    <xf numFmtId="0" fontId="7" fillId="0" borderId="24" xfId="0" applyFont="1" applyBorder="1" applyAlignment="1">
      <alignment vertical="center" wrapText="1"/>
    </xf>
    <xf numFmtId="176" fontId="7" fillId="0" borderId="25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176" fontId="7" fillId="0" borderId="28" xfId="0" applyNumberFormat="1" applyFont="1" applyBorder="1" applyAlignment="1" applyProtection="1">
      <alignment horizontal="right" vertical="top" wrapText="1"/>
      <protection locked="0"/>
    </xf>
    <xf numFmtId="176" fontId="7" fillId="0" borderId="31" xfId="0" applyNumberFormat="1" applyFont="1" applyBorder="1" applyAlignment="1" applyProtection="1">
      <alignment horizontal="right" vertical="top" wrapText="1"/>
      <protection locked="0"/>
    </xf>
    <xf numFmtId="0" fontId="7" fillId="0" borderId="26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3"/>
  <sheetViews>
    <sheetView tabSelected="1" view="pageBreakPreview" topLeftCell="A22" zoomScaleNormal="100" zoomScaleSheetLayoutView="100" workbookViewId="0">
      <selection activeCell="J1" sqref="J1"/>
    </sheetView>
  </sheetViews>
  <sheetFormatPr defaultColWidth="9" defaultRowHeight="26.25" customHeight="1"/>
  <cols>
    <col min="1" max="1" width="2.90625" style="7" customWidth="1"/>
    <col min="2" max="2" width="22.08984375" style="7" customWidth="1"/>
    <col min="3" max="5" width="15.08984375" style="7" customWidth="1"/>
    <col min="6" max="6" width="15.90625" style="7" customWidth="1"/>
    <col min="7" max="7" width="2.90625" style="7" customWidth="1"/>
    <col min="8" max="9" width="9" style="7"/>
    <col min="10" max="10" width="51.6328125" style="7" bestFit="1" customWidth="1"/>
    <col min="11" max="16384" width="9" style="7"/>
  </cols>
  <sheetData>
    <row r="1" spans="2:10" ht="26.25" customHeight="1">
      <c r="B1" s="1" t="s">
        <v>18</v>
      </c>
    </row>
    <row r="2" spans="2:10" ht="15" customHeight="1">
      <c r="B2" s="1"/>
    </row>
    <row r="3" spans="2:10" ht="26.25" customHeight="1" thickBot="1">
      <c r="B3" s="43" t="s">
        <v>16</v>
      </c>
      <c r="C3" s="43"/>
      <c r="D3" s="43"/>
      <c r="E3" s="43"/>
      <c r="F3" s="43"/>
    </row>
    <row r="4" spans="2:10" ht="26.25" customHeight="1" thickBot="1">
      <c r="B4" s="43" t="str">
        <f>I5&amp;"年度　東かがわ市地域コミュニティ活性化交付金"</f>
        <v>令和２年度　東かがわ市地域コミュニティ活性化交付金</v>
      </c>
      <c r="C4" s="43"/>
      <c r="D4" s="43"/>
      <c r="E4" s="43"/>
      <c r="F4" s="43"/>
      <c r="I4" s="24" t="s">
        <v>23</v>
      </c>
      <c r="J4"/>
    </row>
    <row r="5" spans="2:10" ht="26.25" customHeight="1" thickBot="1">
      <c r="B5" s="44" t="s">
        <v>6</v>
      </c>
      <c r="C5" s="44"/>
      <c r="D5" s="44"/>
      <c r="E5" s="44"/>
      <c r="F5" s="44"/>
      <c r="I5" s="25" t="s">
        <v>24</v>
      </c>
      <c r="J5" t="s">
        <v>25</v>
      </c>
    </row>
    <row r="6" spans="2:10" ht="26.25" customHeight="1">
      <c r="B6" s="1"/>
      <c r="E6" s="42"/>
      <c r="F6" s="42"/>
      <c r="I6"/>
      <c r="J6"/>
    </row>
    <row r="7" spans="2:10" ht="26.25" customHeight="1" thickBot="1">
      <c r="B7" s="1" t="s">
        <v>1</v>
      </c>
      <c r="F7" s="23" t="s">
        <v>22</v>
      </c>
      <c r="J7" s="7" t="s">
        <v>26</v>
      </c>
    </row>
    <row r="8" spans="2:10" ht="32.15" customHeight="1" thickBot="1">
      <c r="B8" s="2" t="s">
        <v>2</v>
      </c>
      <c r="C8" s="3" t="s">
        <v>56</v>
      </c>
      <c r="D8" s="13" t="s">
        <v>7</v>
      </c>
      <c r="E8" s="13" t="s">
        <v>8</v>
      </c>
      <c r="F8" s="4" t="s">
        <v>3</v>
      </c>
      <c r="I8" s="26" t="s">
        <v>23</v>
      </c>
      <c r="J8" s="27" t="s">
        <v>27</v>
      </c>
    </row>
    <row r="9" spans="2:10" ht="26.25" customHeight="1">
      <c r="B9" s="8" t="s">
        <v>29</v>
      </c>
      <c r="C9" s="11">
        <f>IF(AND(B9=""),"",IF(SUM(視察研修:情報発信!D9)=0,"0",SUM(視察研修:情報発信!D9)))</f>
        <v>3402000</v>
      </c>
      <c r="D9" s="11">
        <f>IF(AND(B9=""),"",IF(SUM(視察研修:情報発信!E9)=0,"0",SUM(視察研修:情報発信!E9)))</f>
        <v>3260924</v>
      </c>
      <c r="E9" s="11">
        <f>IF(ISERROR(D9-C9)=TRUE,"",D9-C9)</f>
        <v>-141076</v>
      </c>
      <c r="F9" s="5"/>
      <c r="I9" s="28" t="s">
        <v>28</v>
      </c>
      <c r="J9" s="29" t="s">
        <v>29</v>
      </c>
    </row>
    <row r="10" spans="2:10" ht="26.25" customHeight="1">
      <c r="B10" s="8"/>
      <c r="C10" s="11" t="str">
        <f>IF(AND(B10=""),"",IF(SUM(視察研修:情報発信!D10)=0,"0",SUM(視察研修:情報発信!D10)))</f>
        <v/>
      </c>
      <c r="D10" s="11" t="str">
        <f>IF(AND(B10=""),"",IF(SUM(視察研修:情報発信!E10)=0,"0",SUM(視察研修:情報発信!E10)))</f>
        <v/>
      </c>
      <c r="E10" s="11" t="str">
        <f t="shared" ref="E10:E16" si="0">IF(ISERROR(D10-C10)=TRUE,"",D10-C10)</f>
        <v/>
      </c>
      <c r="F10" s="5"/>
      <c r="I10" s="30" t="s">
        <v>24</v>
      </c>
      <c r="J10" s="31" t="s">
        <v>30</v>
      </c>
    </row>
    <row r="11" spans="2:10" ht="26.25" customHeight="1">
      <c r="B11" s="8"/>
      <c r="C11" s="11" t="str">
        <f>IF(AND(B11=""),"",IF(SUM(視察研修:情報発信!D11)=0,"0",SUM(視察研修:情報発信!D11)))</f>
        <v/>
      </c>
      <c r="D11" s="11" t="str">
        <f>IF(AND(B11=""),"",IF(SUM(視察研修:情報発信!E11)=0,"0",SUM(視察研修:情報発信!E11)))</f>
        <v/>
      </c>
      <c r="E11" s="11" t="str">
        <f t="shared" si="0"/>
        <v/>
      </c>
      <c r="F11" s="5"/>
      <c r="I11" s="30" t="s">
        <v>31</v>
      </c>
      <c r="J11" s="31" t="s">
        <v>32</v>
      </c>
    </row>
    <row r="12" spans="2:10" ht="26.25" customHeight="1">
      <c r="B12" s="8"/>
      <c r="C12" s="11" t="str">
        <f>IF(AND(B12=""),"",IF(SUM(視察研修:情報発信!D12)=0,"0",SUM(視察研修:情報発信!D12)))</f>
        <v/>
      </c>
      <c r="D12" s="11" t="str">
        <f>IF(AND(B12=""),"",IF(SUM(視察研修:情報発信!E12)=0,"0",SUM(視察研修:情報発信!E12)))</f>
        <v/>
      </c>
      <c r="E12" s="11" t="str">
        <f t="shared" si="0"/>
        <v/>
      </c>
      <c r="F12" s="5"/>
      <c r="I12" s="30" t="s">
        <v>33</v>
      </c>
      <c r="J12" s="31" t="s">
        <v>34</v>
      </c>
    </row>
    <row r="13" spans="2:10" ht="26.25" customHeight="1">
      <c r="B13" s="8"/>
      <c r="C13" s="11" t="str">
        <f>IF(AND(B13=""),"",IF(SUM(視察研修:情報発信!D13)=0,"0",SUM(視察研修:情報発信!D13)))</f>
        <v/>
      </c>
      <c r="D13" s="11" t="str">
        <f>IF(AND(B13=""),"",IF(SUM(視察研修:情報発信!E13)=0,"0",SUM(視察研修:情報発信!E13)))</f>
        <v/>
      </c>
      <c r="E13" s="11" t="str">
        <f t="shared" si="0"/>
        <v/>
      </c>
      <c r="F13" s="5"/>
      <c r="I13" s="30" t="s">
        <v>35</v>
      </c>
      <c r="J13" s="31" t="s">
        <v>36</v>
      </c>
    </row>
    <row r="14" spans="2:10" ht="26.25" customHeight="1">
      <c r="B14" s="8"/>
      <c r="C14" s="11" t="str">
        <f>IF(AND(B14=""),"",IF(SUM(視察研修:情報発信!D14)=0,"0",SUM(視察研修:情報発信!D14)))</f>
        <v/>
      </c>
      <c r="D14" s="11" t="str">
        <f>IF(AND(B14=""),"",IF(SUM(視察研修:情報発信!E14)=0,"0",SUM(視察研修:情報発信!E14)))</f>
        <v/>
      </c>
      <c r="E14" s="11" t="str">
        <f t="shared" si="0"/>
        <v/>
      </c>
      <c r="F14" s="5"/>
      <c r="I14" s="30" t="s">
        <v>37</v>
      </c>
      <c r="J14" s="31" t="s">
        <v>38</v>
      </c>
    </row>
    <row r="15" spans="2:10" ht="26.25" customHeight="1">
      <c r="B15" s="8"/>
      <c r="C15" s="11" t="str">
        <f>IF(AND(B15=""),"",IF(SUM(視察研修:情報発信!D15)=0,"0",SUM(視察研修:情報発信!D15)))</f>
        <v/>
      </c>
      <c r="D15" s="11" t="str">
        <f>IF(AND(B15=""),"",IF(SUM(視察研修:情報発信!E15)=0,"0",SUM(視察研修:情報発信!E15)))</f>
        <v/>
      </c>
      <c r="E15" s="11" t="str">
        <f t="shared" si="0"/>
        <v/>
      </c>
      <c r="F15" s="5"/>
      <c r="I15" s="30" t="s">
        <v>39</v>
      </c>
      <c r="J15" s="31" t="s">
        <v>40</v>
      </c>
    </row>
    <row r="16" spans="2:10" ht="26.25" customHeight="1">
      <c r="B16" s="8"/>
      <c r="C16" s="11" t="str">
        <f>IF(AND(B16=""),"",IF(SUM(視察研修:情報発信!D16)=0,"0",SUM(視察研修:情報発信!D16)))</f>
        <v/>
      </c>
      <c r="D16" s="11" t="str">
        <f>IF(AND(B16=""),"",IF(SUM(視察研修:情報発信!E16)=0,"0",SUM(視察研修:情報発信!E16)))</f>
        <v/>
      </c>
      <c r="E16" s="11" t="str">
        <f t="shared" si="0"/>
        <v/>
      </c>
      <c r="F16" s="5"/>
      <c r="I16" s="30" t="s">
        <v>41</v>
      </c>
      <c r="J16" s="31" t="s">
        <v>42</v>
      </c>
    </row>
    <row r="17" spans="2:10" ht="26.25" customHeight="1" thickBot="1">
      <c r="B17" s="6" t="s">
        <v>4</v>
      </c>
      <c r="C17" s="12">
        <f>SUM(C9:C16)</f>
        <v>3402000</v>
      </c>
      <c r="D17" s="14">
        <f>SUM(D9:D16)</f>
        <v>3260924</v>
      </c>
      <c r="E17" s="14">
        <f>SUM(E9:E16)</f>
        <v>-141076</v>
      </c>
      <c r="F17" s="9"/>
      <c r="I17" s="30" t="s">
        <v>43</v>
      </c>
      <c r="J17" s="31" t="s">
        <v>44</v>
      </c>
    </row>
    <row r="18" spans="2:10" ht="26.25" customHeight="1">
      <c r="B18" s="1"/>
      <c r="E18" s="17"/>
      <c r="I18" s="30" t="s">
        <v>45</v>
      </c>
      <c r="J18" s="31" t="s">
        <v>46</v>
      </c>
    </row>
    <row r="19" spans="2:10" ht="26.25" customHeight="1" thickBot="1">
      <c r="B19" s="1" t="s">
        <v>5</v>
      </c>
      <c r="F19" s="23" t="s">
        <v>21</v>
      </c>
      <c r="I19" s="30"/>
      <c r="J19" s="31" t="s">
        <v>47</v>
      </c>
    </row>
    <row r="20" spans="2:10" ht="32.15" customHeight="1">
      <c r="B20" s="2" t="s">
        <v>2</v>
      </c>
      <c r="C20" s="3" t="s">
        <v>58</v>
      </c>
      <c r="D20" s="13" t="s">
        <v>19</v>
      </c>
      <c r="E20" s="13" t="s">
        <v>20</v>
      </c>
      <c r="F20" s="4" t="s">
        <v>3</v>
      </c>
      <c r="I20" s="30"/>
      <c r="J20" s="31"/>
    </row>
    <row r="21" spans="2:10" ht="26.25" customHeight="1" thickBot="1">
      <c r="B21" s="8" t="s">
        <v>59</v>
      </c>
      <c r="C21" s="11">
        <f>IF(AND(B21=""),"",IF(SUM(視察研修:情報発信!D21)=0,"0",SUM(視察研修:情報発信!D21)))</f>
        <v>850000</v>
      </c>
      <c r="D21" s="11">
        <f>IF(AND(B21=""),"",IF(SUM(視察研修:情報発信!E21)=0,"0",SUM(視察研修:情報発信!E21)))</f>
        <v>836400</v>
      </c>
      <c r="E21" s="11">
        <f>IF(ISERROR(D21-C21)=TRUE,"",D21-C21)</f>
        <v>-13600</v>
      </c>
      <c r="F21" s="5"/>
      <c r="I21" s="32"/>
      <c r="J21" s="33"/>
    </row>
    <row r="22" spans="2:10" ht="26.25" customHeight="1">
      <c r="B22" s="8" t="s">
        <v>60</v>
      </c>
      <c r="C22" s="11">
        <f>IF(AND(B22=""),"",IF(SUM(視察研修:情報発信!D22)=0,"0",SUM(視察研修:情報発信!D22)))</f>
        <v>20000</v>
      </c>
      <c r="D22" s="11">
        <f>IF(AND(B22=""),"",IF(SUM(視察研修:情報発信!E22)=0,"0",SUM(視察研修:情報発信!E22)))</f>
        <v>13000</v>
      </c>
      <c r="E22" s="11">
        <f t="shared" ref="E22:E26" si="1">IF(ISERROR(D22-C22)=TRUE,"",D22-C22)</f>
        <v>-7000</v>
      </c>
      <c r="F22" s="5"/>
    </row>
    <row r="23" spans="2:10" ht="26.25" customHeight="1">
      <c r="B23" s="8" t="s">
        <v>61</v>
      </c>
      <c r="C23" s="11">
        <f>IF(AND(B23=""),"",IF(SUM(視察研修:情報発信!D23)=0,"0",SUM(視察研修:情報発信!D23)))</f>
        <v>130000</v>
      </c>
      <c r="D23" s="11">
        <f>IF(AND(B23=""),"",IF(SUM(視察研修:情報発信!E23)=0,"0",SUM(視察研修:情報発信!E23)))</f>
        <v>103255</v>
      </c>
      <c r="E23" s="11">
        <f t="shared" si="1"/>
        <v>-26745</v>
      </c>
      <c r="F23" s="5"/>
    </row>
    <row r="24" spans="2:10" ht="26.25" customHeight="1">
      <c r="B24" s="8" t="s">
        <v>62</v>
      </c>
      <c r="C24" s="11">
        <f>IF(AND(B24=""),"",IF(SUM(視察研修:情報発信!D24)=0,"0",SUM(視察研修:情報発信!D24)))</f>
        <v>332000</v>
      </c>
      <c r="D24" s="11">
        <f>IF(AND(B24=""),"",IF(SUM(視察研修:情報発信!E24)=0,"0",SUM(視察研修:情報発信!E24)))</f>
        <v>291500</v>
      </c>
      <c r="E24" s="11">
        <f t="shared" si="1"/>
        <v>-40500</v>
      </c>
      <c r="F24" s="5"/>
    </row>
    <row r="25" spans="2:10" ht="26.25" customHeight="1">
      <c r="B25" s="8" t="s">
        <v>63</v>
      </c>
      <c r="C25" s="11">
        <f>IF(AND(B25=""),"",IF(SUM(視察研修:情報発信!D25)=0,"0",SUM(視察研修:情報発信!D25)))</f>
        <v>790000</v>
      </c>
      <c r="D25" s="11">
        <f>IF(AND(B25=""),"",IF(SUM(視察研修:情報発信!E25)=0,"0",SUM(視察研修:情報発信!E25)))</f>
        <v>777555</v>
      </c>
      <c r="E25" s="11">
        <f t="shared" si="1"/>
        <v>-12445</v>
      </c>
      <c r="F25" s="5"/>
    </row>
    <row r="26" spans="2:10" ht="26.25" customHeight="1">
      <c r="B26" s="37" t="s">
        <v>64</v>
      </c>
      <c r="C26" s="38">
        <f>IF(AND(B26=""),"",IF(SUM(視察研修:情報発信!D26)=0,"0",SUM(視察研修:情報発信!D26)))</f>
        <v>1280000</v>
      </c>
      <c r="D26" s="38">
        <f>IF(AND(B26=""),"",IF(SUM(視察研修:情報発信!E26)=0,"0",SUM(視察研修:情報発信!E26)))</f>
        <v>1239214</v>
      </c>
      <c r="E26" s="38">
        <f t="shared" si="1"/>
        <v>-40786</v>
      </c>
      <c r="F26" s="49"/>
    </row>
    <row r="27" spans="2:10" ht="26.25" customHeight="1">
      <c r="B27" s="45"/>
      <c r="C27" s="47"/>
      <c r="D27" s="47"/>
      <c r="E27" s="47"/>
      <c r="F27" s="50"/>
    </row>
    <row r="28" spans="2:10" ht="26.25" customHeight="1">
      <c r="B28" s="45"/>
      <c r="C28" s="47"/>
      <c r="D28" s="47"/>
      <c r="E28" s="47"/>
      <c r="F28" s="50"/>
    </row>
    <row r="29" spans="2:10" ht="26.25" customHeight="1">
      <c r="B29" s="46"/>
      <c r="C29" s="48"/>
      <c r="D29" s="48"/>
      <c r="E29" s="48"/>
      <c r="F29" s="51"/>
    </row>
    <row r="30" spans="2:10" ht="26.25" customHeight="1" thickBot="1">
      <c r="B30" s="6" t="s">
        <v>0</v>
      </c>
      <c r="C30" s="12">
        <f>SUM(C21:C29)</f>
        <v>3402000</v>
      </c>
      <c r="D30" s="14">
        <f>SUM(D21:D29)</f>
        <v>3260924</v>
      </c>
      <c r="E30" s="14">
        <f>SUM(E21:E29)</f>
        <v>-141076</v>
      </c>
      <c r="F30" s="10"/>
      <c r="H30" s="39" t="str">
        <f>IF(C30&gt;=D30,"OK","ERRER")</f>
        <v>OK</v>
      </c>
      <c r="I30" s="40" t="str">
        <f>IF(H30="OK","","予算額を決算額が超えています。")</f>
        <v/>
      </c>
    </row>
    <row r="31" spans="2:10" ht="15.75" customHeight="1">
      <c r="B31" s="1"/>
      <c r="E31" s="17"/>
    </row>
    <row r="32" spans="2:10" ht="26.25" customHeight="1">
      <c r="B32" s="1"/>
      <c r="C32" s="39" t="str">
        <f>IF(C17=C30,"OK","ERRER")</f>
        <v>OK</v>
      </c>
      <c r="D32" s="39" t="str">
        <f t="shared" ref="D32:E32" si="2">IF(D17=D30,"OK","ERRER")</f>
        <v>OK</v>
      </c>
      <c r="E32" s="39" t="str">
        <f t="shared" si="2"/>
        <v>OK</v>
      </c>
    </row>
    <row r="33" spans="3:5" ht="26.25" customHeight="1">
      <c r="C33" s="7" t="str">
        <f>IF(C32="OK","","支出と収入の合計が一致してません。")</f>
        <v/>
      </c>
      <c r="D33" s="7" t="str">
        <f t="shared" ref="D33:E33" si="3">IF(D32="OK","","支出と収入の合計が一致してません。")</f>
        <v/>
      </c>
      <c r="E33" s="7" t="str">
        <f t="shared" si="3"/>
        <v/>
      </c>
    </row>
  </sheetData>
  <mergeCells count="9">
    <mergeCell ref="E6:F6"/>
    <mergeCell ref="B3:F3"/>
    <mergeCell ref="B4:F4"/>
    <mergeCell ref="B5:F5"/>
    <mergeCell ref="B27:B29"/>
    <mergeCell ref="C27:C29"/>
    <mergeCell ref="D27:D29"/>
    <mergeCell ref="E27:E29"/>
    <mergeCell ref="F26:F29"/>
  </mergeCells>
  <phoneticPr fontId="1"/>
  <dataValidations count="2">
    <dataValidation type="list" allowBlank="1" showInputMessage="1" showErrorMessage="1" sqref="I5" xr:uid="{00000000-0002-0000-0000-000000000000}">
      <formula1>$I$9:$I$21</formula1>
    </dataValidation>
    <dataValidation type="list" allowBlank="1" showInputMessage="1" showErrorMessage="1" sqref="B9:B16" xr:uid="{00000000-0002-0000-0000-000001000000}">
      <formula1>$J$9:$J$21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2"/>
  <sheetViews>
    <sheetView view="pageBreakPreview" topLeftCell="B1" zoomScaleNormal="100" zoomScaleSheetLayoutView="100" workbookViewId="0">
      <selection activeCell="C10" sqref="C10"/>
    </sheetView>
  </sheetViews>
  <sheetFormatPr defaultColWidth="9" defaultRowHeight="26.25" customHeight="1"/>
  <cols>
    <col min="1" max="1" width="9" style="7" hidden="1" customWidth="1"/>
    <col min="2" max="2" width="2.90625" style="16" customWidth="1"/>
    <col min="3" max="3" width="22.08984375" style="7" customWidth="1"/>
    <col min="4" max="6" width="15.08984375" style="7" customWidth="1"/>
    <col min="7" max="7" width="15.90625" style="7" customWidth="1"/>
    <col min="8" max="8" width="2.90625" style="7" customWidth="1"/>
    <col min="9" max="9" width="9" style="7"/>
    <col min="10" max="10" width="42.08984375" style="7" bestFit="1" customWidth="1"/>
    <col min="11" max="16384" width="9" style="7"/>
  </cols>
  <sheetData>
    <row r="2" spans="1:10" ht="26.25" customHeight="1">
      <c r="C2" s="43" t="s">
        <v>17</v>
      </c>
      <c r="D2" s="43"/>
      <c r="E2" s="43"/>
      <c r="F2" s="43"/>
      <c r="G2" s="43"/>
    </row>
    <row r="3" spans="1:10" ht="26.25" customHeight="1">
      <c r="C3" s="43" t="str">
        <f>総括表!B4</f>
        <v>令和２年度　東かがわ市地域コミュニティ活性化交付金</v>
      </c>
      <c r="D3" s="43"/>
      <c r="E3" s="43"/>
      <c r="F3" s="43"/>
      <c r="G3" s="43"/>
    </row>
    <row r="4" spans="1:10" ht="26.25" customHeight="1">
      <c r="C4" s="34" t="s">
        <v>48</v>
      </c>
      <c r="D4" s="55" t="s">
        <v>65</v>
      </c>
      <c r="E4" s="55"/>
      <c r="F4" s="55"/>
      <c r="G4" s="7" t="s">
        <v>49</v>
      </c>
    </row>
    <row r="5" spans="1:10" ht="18" customHeight="1">
      <c r="A5" s="18" t="s">
        <v>9</v>
      </c>
      <c r="C5" s="15"/>
      <c r="D5" s="15"/>
      <c r="E5" s="52" t="s">
        <v>15</v>
      </c>
      <c r="F5" s="53"/>
      <c r="G5" s="54"/>
      <c r="J5" s="35" t="s">
        <v>50</v>
      </c>
    </row>
    <row r="6" spans="1:10" ht="26.25" customHeight="1">
      <c r="A6" s="18" t="s">
        <v>10</v>
      </c>
      <c r="C6" s="1"/>
      <c r="E6" s="56" t="s">
        <v>51</v>
      </c>
      <c r="F6" s="57"/>
      <c r="G6" s="58"/>
      <c r="J6" s="36" t="s">
        <v>51</v>
      </c>
    </row>
    <row r="7" spans="1:10" ht="26.25" customHeight="1" thickBot="1">
      <c r="A7" s="18" t="s">
        <v>11</v>
      </c>
      <c r="C7" s="1" t="s">
        <v>1</v>
      </c>
      <c r="G7" s="23" t="s">
        <v>55</v>
      </c>
      <c r="J7" s="36" t="s">
        <v>52</v>
      </c>
    </row>
    <row r="8" spans="1:10" ht="32.15" customHeight="1">
      <c r="A8" s="18" t="s">
        <v>12</v>
      </c>
      <c r="C8" s="2" t="s">
        <v>2</v>
      </c>
      <c r="D8" s="3" t="s">
        <v>56</v>
      </c>
      <c r="E8" s="13" t="s">
        <v>7</v>
      </c>
      <c r="F8" s="13" t="s">
        <v>8</v>
      </c>
      <c r="G8" s="4" t="s">
        <v>3</v>
      </c>
      <c r="J8" s="36" t="s">
        <v>53</v>
      </c>
    </row>
    <row r="9" spans="1:10" ht="26.25" customHeight="1">
      <c r="A9" s="18" t="s">
        <v>13</v>
      </c>
      <c r="B9" s="1"/>
      <c r="C9" s="8" t="str">
        <f>IF(AND(総括表!B9=""),"",総括表!B9)</f>
        <v>地域コミュニティ活性化交付金</v>
      </c>
      <c r="D9" s="11">
        <v>0</v>
      </c>
      <c r="E9" s="11">
        <v>0</v>
      </c>
      <c r="F9" s="11" t="str">
        <f>IF(AND(C9=""),"",IF(E9-D9=0,"0",E9-D9))</f>
        <v>0</v>
      </c>
      <c r="G9" s="21"/>
      <c r="J9" s="36" t="s">
        <v>54</v>
      </c>
    </row>
    <row r="10" spans="1:10" ht="26.25" customHeight="1">
      <c r="A10" s="20" t="s">
        <v>14</v>
      </c>
      <c r="C10" s="8" t="str">
        <f>IF(AND(総括表!B10=""),"",総括表!B10)</f>
        <v/>
      </c>
      <c r="D10" s="11"/>
      <c r="E10" s="11"/>
      <c r="F10" s="11" t="str">
        <f t="shared" ref="F10:F16" si="0">IF(AND(C10=""),"",IF(E10-D10=0,"0",E10-D10))</f>
        <v/>
      </c>
      <c r="G10" s="5"/>
    </row>
    <row r="11" spans="1:10" ht="26.25" customHeight="1">
      <c r="A11" s="19"/>
      <c r="C11" s="8" t="str">
        <f>IF(AND(総括表!B11=""),"",総括表!B11)</f>
        <v/>
      </c>
      <c r="D11" s="11"/>
      <c r="E11" s="11"/>
      <c r="F11" s="11" t="str">
        <f t="shared" si="0"/>
        <v/>
      </c>
      <c r="G11" s="5"/>
    </row>
    <row r="12" spans="1:10" ht="26.25" customHeight="1">
      <c r="C12" s="8" t="str">
        <f>IF(AND(総括表!B12=""),"",総括表!B12)</f>
        <v/>
      </c>
      <c r="D12" s="11"/>
      <c r="E12" s="11"/>
      <c r="F12" s="11" t="str">
        <f t="shared" si="0"/>
        <v/>
      </c>
      <c r="G12" s="5"/>
    </row>
    <row r="13" spans="1:10" ht="26.25" customHeight="1">
      <c r="C13" s="8" t="str">
        <f>IF(AND(総括表!B13=""),"",総括表!B13)</f>
        <v/>
      </c>
      <c r="D13" s="11"/>
      <c r="E13" s="11"/>
      <c r="F13" s="11" t="str">
        <f t="shared" si="0"/>
        <v/>
      </c>
      <c r="G13" s="5"/>
    </row>
    <row r="14" spans="1:10" ht="26.25" customHeight="1">
      <c r="C14" s="8" t="str">
        <f>IF(AND(総括表!B14=""),"",総括表!B14)</f>
        <v/>
      </c>
      <c r="D14" s="11"/>
      <c r="E14" s="11"/>
      <c r="F14" s="11" t="str">
        <f t="shared" si="0"/>
        <v/>
      </c>
      <c r="G14" s="5"/>
    </row>
    <row r="15" spans="1:10" ht="26.25" customHeight="1">
      <c r="C15" s="8" t="str">
        <f>IF(AND(総括表!B15=""),"",総括表!B15)</f>
        <v/>
      </c>
      <c r="D15" s="11"/>
      <c r="E15" s="11"/>
      <c r="F15" s="11" t="str">
        <f>IF(AND(C15=""),"",IF(E15-D15=0,"0",E15-D15))</f>
        <v/>
      </c>
      <c r="G15" s="5"/>
    </row>
    <row r="16" spans="1:10" ht="26.25" customHeight="1">
      <c r="C16" s="8" t="str">
        <f>IF(AND(総括表!B16=""),"",総括表!B16)</f>
        <v/>
      </c>
      <c r="D16" s="11"/>
      <c r="E16" s="11"/>
      <c r="F16" s="11" t="str">
        <f t="shared" si="0"/>
        <v/>
      </c>
      <c r="G16" s="5"/>
    </row>
    <row r="17" spans="3:10" ht="26.25" customHeight="1" thickBot="1">
      <c r="C17" s="6" t="s">
        <v>4</v>
      </c>
      <c r="D17" s="12">
        <f>SUM(D9:D16)</f>
        <v>0</v>
      </c>
      <c r="E17" s="14">
        <f>SUM(E9:E16)</f>
        <v>0</v>
      </c>
      <c r="F17" s="14">
        <f>SUM(F9:F16)</f>
        <v>0</v>
      </c>
      <c r="G17" s="9"/>
    </row>
    <row r="18" spans="3:10" ht="26.25" customHeight="1">
      <c r="C18" s="1"/>
    </row>
    <row r="19" spans="3:10" ht="26.25" customHeight="1" thickBot="1">
      <c r="C19" s="1" t="s">
        <v>5</v>
      </c>
      <c r="G19" s="23" t="s">
        <v>55</v>
      </c>
    </row>
    <row r="20" spans="3:10" ht="32.15" customHeight="1">
      <c r="C20" s="2" t="s">
        <v>2</v>
      </c>
      <c r="D20" s="3" t="s">
        <v>57</v>
      </c>
      <c r="E20" s="13" t="s">
        <v>7</v>
      </c>
      <c r="F20" s="13" t="s">
        <v>8</v>
      </c>
      <c r="G20" s="4" t="s">
        <v>3</v>
      </c>
    </row>
    <row r="21" spans="3:10" ht="26.25" customHeight="1">
      <c r="C21" s="8" t="s">
        <v>59</v>
      </c>
      <c r="D21" s="11">
        <v>0</v>
      </c>
      <c r="E21" s="11">
        <v>0</v>
      </c>
      <c r="F21" s="11" t="str">
        <f>IF(AND(C21=""),"",IF(E21-D21=0,"0",E21-D21))</f>
        <v>0</v>
      </c>
      <c r="G21" s="5"/>
    </row>
    <row r="22" spans="3:10" ht="26.25" customHeight="1">
      <c r="C22" s="8" t="s">
        <v>60</v>
      </c>
      <c r="D22" s="11">
        <v>0</v>
      </c>
      <c r="E22" s="11">
        <v>0</v>
      </c>
      <c r="F22" s="11" t="str">
        <f t="shared" ref="F22:F26" si="1">IF(AND(C22=""),"",IF(E22-D22=0,"0",E22-D22))</f>
        <v>0</v>
      </c>
      <c r="G22" s="5"/>
    </row>
    <row r="23" spans="3:10" ht="26.25" customHeight="1">
      <c r="C23" s="8" t="s">
        <v>61</v>
      </c>
      <c r="D23" s="11">
        <v>0</v>
      </c>
      <c r="E23" s="11">
        <v>0</v>
      </c>
      <c r="F23" s="11" t="str">
        <f t="shared" si="1"/>
        <v>0</v>
      </c>
      <c r="G23" s="5"/>
    </row>
    <row r="24" spans="3:10" ht="26.25" customHeight="1">
      <c r="C24" s="8" t="s">
        <v>62</v>
      </c>
      <c r="D24" s="11">
        <v>0</v>
      </c>
      <c r="E24" s="11">
        <v>0</v>
      </c>
      <c r="F24" s="11" t="str">
        <f t="shared" si="1"/>
        <v>0</v>
      </c>
      <c r="G24" s="5"/>
    </row>
    <row r="25" spans="3:10" ht="26.25" customHeight="1">
      <c r="C25" s="8" t="s">
        <v>63</v>
      </c>
      <c r="D25" s="11">
        <v>0</v>
      </c>
      <c r="E25" s="11">
        <v>0</v>
      </c>
      <c r="F25" s="11" t="str">
        <f t="shared" si="1"/>
        <v>0</v>
      </c>
      <c r="G25" s="5"/>
    </row>
    <row r="26" spans="3:10" ht="26.25" customHeight="1">
      <c r="C26" s="37" t="s">
        <v>64</v>
      </c>
      <c r="D26" s="38">
        <v>0</v>
      </c>
      <c r="E26" s="38">
        <v>0</v>
      </c>
      <c r="F26" s="38" t="str">
        <f t="shared" si="1"/>
        <v>0</v>
      </c>
      <c r="G26" s="49"/>
    </row>
    <row r="27" spans="3:10" ht="26.25" customHeight="1">
      <c r="C27" s="45"/>
      <c r="D27" s="47"/>
      <c r="E27" s="47"/>
      <c r="F27" s="47"/>
      <c r="G27" s="50"/>
    </row>
    <row r="28" spans="3:10" ht="26.25" customHeight="1">
      <c r="C28" s="45"/>
      <c r="D28" s="47"/>
      <c r="E28" s="47"/>
      <c r="F28" s="47"/>
      <c r="G28" s="50"/>
    </row>
    <row r="29" spans="3:10" ht="26.25" customHeight="1">
      <c r="C29" s="46"/>
      <c r="D29" s="48"/>
      <c r="E29" s="48"/>
      <c r="F29" s="48"/>
      <c r="G29" s="51"/>
    </row>
    <row r="30" spans="3:10" ht="26.25" customHeight="1" thickBot="1">
      <c r="C30" s="6" t="s">
        <v>0</v>
      </c>
      <c r="D30" s="12">
        <f>SUM(D21:D29)</f>
        <v>0</v>
      </c>
      <c r="E30" s="14">
        <f>SUM(E21:E29)</f>
        <v>0</v>
      </c>
      <c r="F30" s="14">
        <f>SUM(F21:F29)</f>
        <v>0</v>
      </c>
      <c r="G30" s="10"/>
      <c r="I30" s="39" t="str">
        <f>IF(D30&gt;=E30,"OK","ERRER")</f>
        <v>OK</v>
      </c>
      <c r="J30" s="40" t="str">
        <f>IF(I30="OK","","予算額を決算額が超えています。")</f>
        <v/>
      </c>
    </row>
    <row r="31" spans="3:10" ht="26.25" customHeight="1">
      <c r="C31" s="1"/>
      <c r="D31" s="39" t="str">
        <f>IF(D17=D30,"OK","ERRER")</f>
        <v>OK</v>
      </c>
      <c r="E31" s="39" t="str">
        <f t="shared" ref="E31:F31" si="2">IF(E17=E30,"OK","ERRER")</f>
        <v>OK</v>
      </c>
      <c r="F31" s="39" t="str">
        <f t="shared" si="2"/>
        <v>OK</v>
      </c>
    </row>
    <row r="32" spans="3:10" ht="26.25" customHeight="1">
      <c r="C32" s="1"/>
      <c r="D32" s="7" t="str">
        <f>IF(D31="OK","","支出と収入の合計が一致してません。")</f>
        <v/>
      </c>
      <c r="E32" s="7" t="str">
        <f t="shared" ref="E32:F32" si="3">IF(E31="OK","","支出と収入の合計が一致してません。")</f>
        <v/>
      </c>
      <c r="F32" s="7" t="str">
        <f t="shared" si="3"/>
        <v/>
      </c>
    </row>
  </sheetData>
  <mergeCells count="10">
    <mergeCell ref="C3:G3"/>
    <mergeCell ref="E5:G5"/>
    <mergeCell ref="C2:G2"/>
    <mergeCell ref="D4:F4"/>
    <mergeCell ref="E6:G6"/>
    <mergeCell ref="G26:G29"/>
    <mergeCell ref="C27:C29"/>
    <mergeCell ref="D27:D29"/>
    <mergeCell ref="E27:E29"/>
    <mergeCell ref="F27:F29"/>
  </mergeCells>
  <phoneticPr fontId="2"/>
  <dataValidations count="1">
    <dataValidation type="list" allowBlank="1" showInputMessage="1" showErrorMessage="1" sqref="E6:G6" xr:uid="{00000000-0002-0000-0100-000000000000}">
      <formula1>$J$6:$J$9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32"/>
  <sheetViews>
    <sheetView view="pageBreakPreview" topLeftCell="B1" zoomScaleNormal="100" zoomScaleSheetLayoutView="100" workbookViewId="0">
      <selection activeCell="E25" sqref="E25"/>
    </sheetView>
  </sheetViews>
  <sheetFormatPr defaultColWidth="9" defaultRowHeight="26.25" customHeight="1"/>
  <cols>
    <col min="1" max="1" width="9" style="7" hidden="1" customWidth="1"/>
    <col min="2" max="2" width="2.90625" style="16" customWidth="1"/>
    <col min="3" max="3" width="22.08984375" style="7" customWidth="1"/>
    <col min="4" max="6" width="15.08984375" style="7" customWidth="1"/>
    <col min="7" max="7" width="15.90625" style="7" customWidth="1"/>
    <col min="8" max="8" width="2.90625" style="7" customWidth="1"/>
    <col min="9" max="9" width="9" style="7"/>
    <col min="10" max="10" width="42.08984375" style="7" bestFit="1" customWidth="1"/>
    <col min="11" max="16384" width="9" style="7"/>
  </cols>
  <sheetData>
    <row r="2" spans="1:10" ht="26.25" customHeight="1">
      <c r="C2" s="43" t="s">
        <v>17</v>
      </c>
      <c r="D2" s="43"/>
      <c r="E2" s="43"/>
      <c r="F2" s="43"/>
      <c r="G2" s="43"/>
    </row>
    <row r="3" spans="1:10" ht="26.25" customHeight="1">
      <c r="C3" s="43" t="str">
        <f>総括表!B4</f>
        <v>令和２年度　東かがわ市地域コミュニティ活性化交付金</v>
      </c>
      <c r="D3" s="43"/>
      <c r="E3" s="43"/>
      <c r="F3" s="43"/>
      <c r="G3" s="43"/>
    </row>
    <row r="4" spans="1:10" ht="26.25" customHeight="1">
      <c r="C4" s="34" t="s">
        <v>48</v>
      </c>
      <c r="D4" s="55" t="s">
        <v>66</v>
      </c>
      <c r="E4" s="55"/>
      <c r="F4" s="55"/>
      <c r="G4" s="7" t="s">
        <v>49</v>
      </c>
    </row>
    <row r="5" spans="1:10" ht="18" customHeight="1">
      <c r="A5" s="18" t="s">
        <v>9</v>
      </c>
      <c r="C5" s="22"/>
      <c r="D5" s="22"/>
      <c r="E5" s="52" t="s">
        <v>15</v>
      </c>
      <c r="F5" s="53"/>
      <c r="G5" s="54"/>
      <c r="J5" s="35" t="s">
        <v>50</v>
      </c>
    </row>
    <row r="6" spans="1:10" ht="26.25" customHeight="1">
      <c r="A6" s="18" t="s">
        <v>10</v>
      </c>
      <c r="C6" s="1"/>
      <c r="E6" s="56" t="s">
        <v>51</v>
      </c>
      <c r="F6" s="57"/>
      <c r="G6" s="58"/>
      <c r="J6" s="36" t="s">
        <v>51</v>
      </c>
    </row>
    <row r="7" spans="1:10" ht="26.25" customHeight="1" thickBot="1">
      <c r="A7" s="18" t="s">
        <v>11</v>
      </c>
      <c r="C7" s="1" t="s">
        <v>1</v>
      </c>
      <c r="G7" s="23" t="s">
        <v>55</v>
      </c>
      <c r="J7" s="36" t="s">
        <v>52</v>
      </c>
    </row>
    <row r="8" spans="1:10" ht="32.15" customHeight="1">
      <c r="A8" s="18" t="s">
        <v>12</v>
      </c>
      <c r="C8" s="2" t="s">
        <v>2</v>
      </c>
      <c r="D8" s="3" t="s">
        <v>56</v>
      </c>
      <c r="E8" s="13" t="s">
        <v>7</v>
      </c>
      <c r="F8" s="13" t="s">
        <v>8</v>
      </c>
      <c r="G8" s="4" t="s">
        <v>3</v>
      </c>
      <c r="J8" s="36" t="s">
        <v>53</v>
      </c>
    </row>
    <row r="9" spans="1:10" ht="26.25" customHeight="1">
      <c r="A9" s="18" t="s">
        <v>13</v>
      </c>
      <c r="B9" s="1"/>
      <c r="C9" s="8" t="str">
        <f>IF(AND(総括表!B9=""),"",総括表!B9)</f>
        <v>地域コミュニティ活性化交付金</v>
      </c>
      <c r="D9" s="11">
        <v>0</v>
      </c>
      <c r="E9" s="11">
        <v>0</v>
      </c>
      <c r="F9" s="11" t="str">
        <f>IF(AND(C9=""),"",IF(E9-D9=0,"0",E9-D9))</f>
        <v>0</v>
      </c>
      <c r="G9" s="21"/>
      <c r="J9" s="36" t="s">
        <v>54</v>
      </c>
    </row>
    <row r="10" spans="1:10" ht="26.25" customHeight="1">
      <c r="A10" s="20" t="s">
        <v>14</v>
      </c>
      <c r="C10" s="8" t="str">
        <f>IF(AND(総括表!B10=""),"",総括表!B10)</f>
        <v/>
      </c>
      <c r="D10" s="11"/>
      <c r="E10" s="11"/>
      <c r="F10" s="11" t="str">
        <f t="shared" ref="F10:F16" si="0">IF(AND(C10=""),"",IF(E10-D10=0,"0",E10-D10))</f>
        <v/>
      </c>
      <c r="G10" s="5"/>
    </row>
    <row r="11" spans="1:10" ht="26.25" customHeight="1">
      <c r="A11" s="19"/>
      <c r="C11" s="8" t="str">
        <f>IF(AND(総括表!B11=""),"",総括表!B11)</f>
        <v/>
      </c>
      <c r="D11" s="11"/>
      <c r="E11" s="11"/>
      <c r="F11" s="11" t="str">
        <f t="shared" si="0"/>
        <v/>
      </c>
      <c r="G11" s="5"/>
    </row>
    <row r="12" spans="1:10" ht="26.25" customHeight="1">
      <c r="C12" s="8" t="str">
        <f>IF(AND(総括表!B12=""),"",総括表!B12)</f>
        <v/>
      </c>
      <c r="D12" s="11"/>
      <c r="E12" s="11"/>
      <c r="F12" s="11" t="str">
        <f t="shared" si="0"/>
        <v/>
      </c>
      <c r="G12" s="5"/>
    </row>
    <row r="13" spans="1:10" ht="26.25" customHeight="1">
      <c r="C13" s="8" t="str">
        <f>IF(AND(総括表!B13=""),"",総括表!B13)</f>
        <v/>
      </c>
      <c r="D13" s="11"/>
      <c r="E13" s="11"/>
      <c r="F13" s="11" t="str">
        <f t="shared" si="0"/>
        <v/>
      </c>
      <c r="G13" s="5"/>
    </row>
    <row r="14" spans="1:10" ht="26.25" customHeight="1">
      <c r="C14" s="8" t="str">
        <f>IF(AND(総括表!B14=""),"",総括表!B14)</f>
        <v/>
      </c>
      <c r="D14" s="11"/>
      <c r="E14" s="11"/>
      <c r="F14" s="11" t="str">
        <f t="shared" si="0"/>
        <v/>
      </c>
      <c r="G14" s="5"/>
    </row>
    <row r="15" spans="1:10" ht="26.25" customHeight="1">
      <c r="C15" s="8" t="str">
        <f>IF(AND(総括表!B15=""),"",総括表!B15)</f>
        <v/>
      </c>
      <c r="D15" s="11"/>
      <c r="E15" s="11"/>
      <c r="F15" s="11" t="str">
        <f>IF(AND(C15=""),"",IF(E15-D15=0,"0",E15-D15))</f>
        <v/>
      </c>
      <c r="G15" s="5"/>
    </row>
    <row r="16" spans="1:10" ht="26.25" customHeight="1">
      <c r="C16" s="8" t="str">
        <f>IF(AND(総括表!B16=""),"",総括表!B16)</f>
        <v/>
      </c>
      <c r="D16" s="11"/>
      <c r="E16" s="11"/>
      <c r="F16" s="11" t="str">
        <f t="shared" si="0"/>
        <v/>
      </c>
      <c r="G16" s="5"/>
    </row>
    <row r="17" spans="3:10" ht="26.25" customHeight="1" thickBot="1">
      <c r="C17" s="6" t="s">
        <v>4</v>
      </c>
      <c r="D17" s="12">
        <f>SUM(D9:D16)</f>
        <v>0</v>
      </c>
      <c r="E17" s="14">
        <f>SUM(E9:E16)</f>
        <v>0</v>
      </c>
      <c r="F17" s="14">
        <f>SUM(F9:F16)</f>
        <v>0</v>
      </c>
      <c r="G17" s="9"/>
    </row>
    <row r="18" spans="3:10" ht="26.25" customHeight="1">
      <c r="C18" s="1"/>
    </row>
    <row r="19" spans="3:10" ht="26.25" customHeight="1" thickBot="1">
      <c r="C19" s="1" t="s">
        <v>5</v>
      </c>
      <c r="G19" s="23" t="s">
        <v>55</v>
      </c>
    </row>
    <row r="20" spans="3:10" ht="32.15" customHeight="1">
      <c r="C20" s="2" t="s">
        <v>2</v>
      </c>
      <c r="D20" s="3" t="s">
        <v>57</v>
      </c>
      <c r="E20" s="13" t="s">
        <v>7</v>
      </c>
      <c r="F20" s="13" t="s">
        <v>8</v>
      </c>
      <c r="G20" s="4" t="s">
        <v>3</v>
      </c>
    </row>
    <row r="21" spans="3:10" ht="26.25" customHeight="1">
      <c r="C21" s="8" t="s">
        <v>59</v>
      </c>
      <c r="D21" s="11">
        <v>0</v>
      </c>
      <c r="E21" s="11">
        <v>0</v>
      </c>
      <c r="F21" s="11" t="str">
        <f>IF(AND(C21=""),"",IF(E21-D21=0,"0",E21-D21))</f>
        <v>0</v>
      </c>
      <c r="G21" s="5"/>
    </row>
    <row r="22" spans="3:10" ht="26.25" customHeight="1">
      <c r="C22" s="8" t="s">
        <v>60</v>
      </c>
      <c r="D22" s="11">
        <v>0</v>
      </c>
      <c r="E22" s="11">
        <v>0</v>
      </c>
      <c r="F22" s="11" t="str">
        <f t="shared" ref="F22:F26" si="1">IF(AND(C22=""),"",IF(E22-D22=0,"0",E22-D22))</f>
        <v>0</v>
      </c>
      <c r="G22" s="5"/>
    </row>
    <row r="23" spans="3:10" ht="26.25" customHeight="1">
      <c r="C23" s="8" t="s">
        <v>61</v>
      </c>
      <c r="D23" s="11">
        <v>0</v>
      </c>
      <c r="E23" s="11">
        <v>0</v>
      </c>
      <c r="F23" s="11" t="str">
        <f t="shared" si="1"/>
        <v>0</v>
      </c>
      <c r="G23" s="5"/>
    </row>
    <row r="24" spans="3:10" ht="26.25" customHeight="1">
      <c r="C24" s="8" t="s">
        <v>62</v>
      </c>
      <c r="D24" s="11">
        <v>0</v>
      </c>
      <c r="E24" s="11">
        <v>0</v>
      </c>
      <c r="F24" s="11" t="str">
        <f t="shared" si="1"/>
        <v>0</v>
      </c>
      <c r="G24" s="5"/>
    </row>
    <row r="25" spans="3:10" ht="26.25" customHeight="1">
      <c r="C25" s="8" t="s">
        <v>63</v>
      </c>
      <c r="D25" s="11">
        <v>0</v>
      </c>
      <c r="E25" s="11">
        <v>0</v>
      </c>
      <c r="F25" s="11" t="str">
        <f t="shared" si="1"/>
        <v>0</v>
      </c>
      <c r="G25" s="5"/>
    </row>
    <row r="26" spans="3:10" ht="26.25" customHeight="1">
      <c r="C26" s="37" t="s">
        <v>64</v>
      </c>
      <c r="D26" s="38">
        <v>0</v>
      </c>
      <c r="E26" s="38">
        <v>0</v>
      </c>
      <c r="F26" s="38" t="str">
        <f t="shared" si="1"/>
        <v>0</v>
      </c>
      <c r="G26" s="49"/>
    </row>
    <row r="27" spans="3:10" ht="26.25" customHeight="1">
      <c r="C27" s="45"/>
      <c r="D27" s="47"/>
      <c r="E27" s="47"/>
      <c r="F27" s="47"/>
      <c r="G27" s="50"/>
    </row>
    <row r="28" spans="3:10" ht="26.25" customHeight="1">
      <c r="C28" s="45"/>
      <c r="D28" s="47"/>
      <c r="E28" s="47"/>
      <c r="F28" s="47"/>
      <c r="G28" s="50"/>
    </row>
    <row r="29" spans="3:10" ht="26.25" customHeight="1">
      <c r="C29" s="46"/>
      <c r="D29" s="48"/>
      <c r="E29" s="48"/>
      <c r="F29" s="48"/>
      <c r="G29" s="51"/>
    </row>
    <row r="30" spans="3:10" ht="26.25" customHeight="1" thickBot="1">
      <c r="C30" s="6" t="s">
        <v>0</v>
      </c>
      <c r="D30" s="12">
        <f>SUM(D21:D29)</f>
        <v>0</v>
      </c>
      <c r="E30" s="14">
        <f>SUM(E21:E29)</f>
        <v>0</v>
      </c>
      <c r="F30" s="14">
        <f>SUM(F21:F29)</f>
        <v>0</v>
      </c>
      <c r="G30" s="10"/>
      <c r="I30" s="39" t="str">
        <f>IF(D30&gt;=E30,"OK","ERRER")</f>
        <v>OK</v>
      </c>
      <c r="J30" s="40" t="str">
        <f>IF(I30="OK","","予算額を決算額が超えています。")</f>
        <v/>
      </c>
    </row>
    <row r="31" spans="3:10" ht="26.25" customHeight="1">
      <c r="C31" s="1"/>
      <c r="D31" s="39" t="str">
        <f>IF(D17=D30,"OK","ERRER")</f>
        <v>OK</v>
      </c>
      <c r="E31" s="39" t="str">
        <f t="shared" ref="E31:F31" si="2">IF(E17=E30,"OK","ERRER")</f>
        <v>OK</v>
      </c>
      <c r="F31" s="39" t="str">
        <f t="shared" si="2"/>
        <v>OK</v>
      </c>
    </row>
    <row r="32" spans="3:10" ht="26.25" customHeight="1">
      <c r="C32" s="1"/>
      <c r="D32" s="7" t="str">
        <f>IF(D31="OK","","支出と収入の合計が一致してません。")</f>
        <v/>
      </c>
      <c r="E32" s="7" t="str">
        <f t="shared" ref="E32:F32" si="3">IF(E31="OK","","支出と収入の合計が一致してません。")</f>
        <v/>
      </c>
      <c r="F32" s="7" t="str">
        <f t="shared" si="3"/>
        <v/>
      </c>
    </row>
  </sheetData>
  <mergeCells count="10">
    <mergeCell ref="G26:G29"/>
    <mergeCell ref="C27:C29"/>
    <mergeCell ref="D27:D29"/>
    <mergeCell ref="E27:E29"/>
    <mergeCell ref="F27:F29"/>
    <mergeCell ref="C2:G2"/>
    <mergeCell ref="C3:G3"/>
    <mergeCell ref="D4:F4"/>
    <mergeCell ref="E5:G5"/>
    <mergeCell ref="E6:G6"/>
  </mergeCells>
  <phoneticPr fontId="14"/>
  <dataValidations count="1">
    <dataValidation type="list" allowBlank="1" showInputMessage="1" showErrorMessage="1" sqref="E6:G6" xr:uid="{00000000-0002-0000-0200-000000000000}">
      <formula1>$J$6:$J$9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32"/>
  <sheetViews>
    <sheetView view="pageBreakPreview" topLeftCell="B1" zoomScaleNormal="100" zoomScaleSheetLayoutView="100" workbookViewId="0">
      <selection activeCell="D21" sqref="D21"/>
    </sheetView>
  </sheetViews>
  <sheetFormatPr defaultColWidth="9" defaultRowHeight="26.25" customHeight="1"/>
  <cols>
    <col min="1" max="1" width="9" style="7" hidden="1" customWidth="1"/>
    <col min="2" max="2" width="2.90625" style="16" customWidth="1"/>
    <col min="3" max="3" width="22.08984375" style="7" customWidth="1"/>
    <col min="4" max="6" width="15.08984375" style="7" customWidth="1"/>
    <col min="7" max="7" width="15.90625" style="7" customWidth="1"/>
    <col min="8" max="8" width="2.90625" style="7" customWidth="1"/>
    <col min="9" max="9" width="9" style="7"/>
    <col min="10" max="10" width="42.08984375" style="7" bestFit="1" customWidth="1"/>
    <col min="11" max="16384" width="9" style="7"/>
  </cols>
  <sheetData>
    <row r="2" spans="1:10" ht="26.25" customHeight="1">
      <c r="C2" s="43" t="s">
        <v>17</v>
      </c>
      <c r="D2" s="43"/>
      <c r="E2" s="43"/>
      <c r="F2" s="43"/>
      <c r="G2" s="43"/>
    </row>
    <row r="3" spans="1:10" ht="26.25" customHeight="1">
      <c r="C3" s="43" t="str">
        <f>総括表!B4</f>
        <v>令和２年度　東かがわ市地域コミュニティ活性化交付金</v>
      </c>
      <c r="D3" s="43"/>
      <c r="E3" s="43"/>
      <c r="F3" s="43"/>
      <c r="G3" s="43"/>
    </row>
    <row r="4" spans="1:10" ht="26.25" customHeight="1">
      <c r="C4" s="34" t="s">
        <v>48</v>
      </c>
      <c r="D4" s="55" t="s">
        <v>67</v>
      </c>
      <c r="E4" s="55"/>
      <c r="F4" s="55"/>
      <c r="G4" s="7" t="s">
        <v>49</v>
      </c>
    </row>
    <row r="5" spans="1:10" ht="18" customHeight="1">
      <c r="A5" s="18" t="s">
        <v>9</v>
      </c>
      <c r="C5" s="22"/>
      <c r="D5" s="22"/>
      <c r="E5" s="52" t="s">
        <v>15</v>
      </c>
      <c r="F5" s="53"/>
      <c r="G5" s="54"/>
      <c r="J5" s="35" t="s">
        <v>50</v>
      </c>
    </row>
    <row r="6" spans="1:10" ht="26.25" customHeight="1">
      <c r="A6" s="18" t="s">
        <v>10</v>
      </c>
      <c r="C6" s="1"/>
      <c r="E6" s="56" t="s">
        <v>51</v>
      </c>
      <c r="F6" s="57"/>
      <c r="G6" s="58"/>
      <c r="J6" s="36" t="s">
        <v>51</v>
      </c>
    </row>
    <row r="7" spans="1:10" ht="26.25" customHeight="1" thickBot="1">
      <c r="A7" s="18" t="s">
        <v>11</v>
      </c>
      <c r="C7" s="1" t="s">
        <v>1</v>
      </c>
      <c r="G7" s="23" t="s">
        <v>55</v>
      </c>
      <c r="J7" s="36" t="s">
        <v>52</v>
      </c>
    </row>
    <row r="8" spans="1:10" ht="32.15" customHeight="1">
      <c r="A8" s="18" t="s">
        <v>12</v>
      </c>
      <c r="C8" s="2" t="s">
        <v>2</v>
      </c>
      <c r="D8" s="3" t="s">
        <v>56</v>
      </c>
      <c r="E8" s="13" t="s">
        <v>7</v>
      </c>
      <c r="F8" s="13" t="s">
        <v>8</v>
      </c>
      <c r="G8" s="4" t="s">
        <v>3</v>
      </c>
      <c r="J8" s="36" t="s">
        <v>53</v>
      </c>
    </row>
    <row r="9" spans="1:10" ht="26.25" customHeight="1">
      <c r="A9" s="18" t="s">
        <v>13</v>
      </c>
      <c r="B9" s="1"/>
      <c r="C9" s="8" t="str">
        <f>IF(AND(総括表!B9=""),"",総括表!B9)</f>
        <v>地域コミュニティ活性化交付金</v>
      </c>
      <c r="D9" s="11">
        <v>0</v>
      </c>
      <c r="E9" s="11">
        <v>0</v>
      </c>
      <c r="F9" s="11" t="str">
        <f>IF(AND(C9=""),"",IF(E9-D9=0,"0",E9-D9))</f>
        <v>0</v>
      </c>
      <c r="G9" s="21"/>
      <c r="J9" s="36" t="s">
        <v>54</v>
      </c>
    </row>
    <row r="10" spans="1:10" ht="26.25" customHeight="1">
      <c r="A10" s="20" t="s">
        <v>14</v>
      </c>
      <c r="C10" s="8" t="str">
        <f>IF(AND(総括表!B10=""),"",総括表!B10)</f>
        <v/>
      </c>
      <c r="D10" s="11"/>
      <c r="E10" s="11"/>
      <c r="F10" s="11" t="str">
        <f t="shared" ref="F10:F16" si="0">IF(AND(C10=""),"",IF(E10-D10=0,"0",E10-D10))</f>
        <v/>
      </c>
      <c r="G10" s="5"/>
    </row>
    <row r="11" spans="1:10" ht="26.25" customHeight="1">
      <c r="A11" s="19"/>
      <c r="C11" s="8" t="str">
        <f>IF(AND(総括表!B11=""),"",総括表!B11)</f>
        <v/>
      </c>
      <c r="D11" s="11"/>
      <c r="E11" s="11"/>
      <c r="F11" s="11" t="str">
        <f t="shared" si="0"/>
        <v/>
      </c>
      <c r="G11" s="5"/>
    </row>
    <row r="12" spans="1:10" ht="26.25" customHeight="1">
      <c r="C12" s="8" t="str">
        <f>IF(AND(総括表!B12=""),"",総括表!B12)</f>
        <v/>
      </c>
      <c r="D12" s="11"/>
      <c r="E12" s="11"/>
      <c r="F12" s="11" t="str">
        <f t="shared" si="0"/>
        <v/>
      </c>
      <c r="G12" s="5"/>
    </row>
    <row r="13" spans="1:10" ht="26.25" customHeight="1">
      <c r="C13" s="8" t="str">
        <f>IF(AND(総括表!B13=""),"",総括表!B13)</f>
        <v/>
      </c>
      <c r="D13" s="11"/>
      <c r="E13" s="11"/>
      <c r="F13" s="11" t="str">
        <f t="shared" si="0"/>
        <v/>
      </c>
      <c r="G13" s="5"/>
    </row>
    <row r="14" spans="1:10" ht="26.25" customHeight="1">
      <c r="C14" s="8" t="str">
        <f>IF(AND(総括表!B14=""),"",総括表!B14)</f>
        <v/>
      </c>
      <c r="D14" s="11"/>
      <c r="E14" s="11"/>
      <c r="F14" s="11" t="str">
        <f t="shared" si="0"/>
        <v/>
      </c>
      <c r="G14" s="5"/>
    </row>
    <row r="15" spans="1:10" ht="26.25" customHeight="1">
      <c r="C15" s="8" t="str">
        <f>IF(AND(総括表!B15=""),"",総括表!B15)</f>
        <v/>
      </c>
      <c r="D15" s="11"/>
      <c r="E15" s="11"/>
      <c r="F15" s="11" t="str">
        <f>IF(AND(C15=""),"",IF(E15-D15=0,"0",E15-D15))</f>
        <v/>
      </c>
      <c r="G15" s="5"/>
    </row>
    <row r="16" spans="1:10" ht="26.25" customHeight="1">
      <c r="C16" s="8" t="str">
        <f>IF(AND(総括表!B16=""),"",総括表!B16)</f>
        <v/>
      </c>
      <c r="D16" s="11"/>
      <c r="E16" s="11"/>
      <c r="F16" s="11" t="str">
        <f t="shared" si="0"/>
        <v/>
      </c>
      <c r="G16" s="5"/>
    </row>
    <row r="17" spans="3:10" ht="26.25" customHeight="1" thickBot="1">
      <c r="C17" s="6" t="s">
        <v>4</v>
      </c>
      <c r="D17" s="12">
        <f>SUM(D9:D16)</f>
        <v>0</v>
      </c>
      <c r="E17" s="14">
        <f>SUM(E9:E16)</f>
        <v>0</v>
      </c>
      <c r="F17" s="14">
        <f>SUM(F9:F16)</f>
        <v>0</v>
      </c>
      <c r="G17" s="9"/>
    </row>
    <row r="18" spans="3:10" ht="26.25" customHeight="1">
      <c r="C18" s="1"/>
    </row>
    <row r="19" spans="3:10" ht="26.25" customHeight="1" thickBot="1">
      <c r="C19" s="1" t="s">
        <v>5</v>
      </c>
      <c r="G19" s="23" t="s">
        <v>55</v>
      </c>
    </row>
    <row r="20" spans="3:10" ht="32.15" customHeight="1">
      <c r="C20" s="2" t="s">
        <v>2</v>
      </c>
      <c r="D20" s="3" t="s">
        <v>57</v>
      </c>
      <c r="E20" s="13" t="s">
        <v>7</v>
      </c>
      <c r="F20" s="13" t="s">
        <v>8</v>
      </c>
      <c r="G20" s="4" t="s">
        <v>3</v>
      </c>
    </row>
    <row r="21" spans="3:10" ht="26.25" customHeight="1">
      <c r="C21" s="8" t="s">
        <v>59</v>
      </c>
      <c r="D21" s="11">
        <v>0</v>
      </c>
      <c r="E21" s="11">
        <v>0</v>
      </c>
      <c r="F21" s="11" t="str">
        <f>IF(AND(C21=""),"",IF(E21-D21=0,"0",E21-D21))</f>
        <v>0</v>
      </c>
      <c r="G21" s="5"/>
    </row>
    <row r="22" spans="3:10" ht="26.25" customHeight="1">
      <c r="C22" s="8" t="s">
        <v>60</v>
      </c>
      <c r="D22" s="11">
        <v>0</v>
      </c>
      <c r="E22" s="11">
        <v>0</v>
      </c>
      <c r="F22" s="11" t="str">
        <f t="shared" ref="F22:F26" si="1">IF(AND(C22=""),"",IF(E22-D22=0,"0",E22-D22))</f>
        <v>0</v>
      </c>
      <c r="G22" s="5"/>
    </row>
    <row r="23" spans="3:10" ht="26.25" customHeight="1">
      <c r="C23" s="8" t="s">
        <v>61</v>
      </c>
      <c r="D23" s="11">
        <v>0</v>
      </c>
      <c r="E23" s="11">
        <v>0</v>
      </c>
      <c r="F23" s="11" t="str">
        <f t="shared" si="1"/>
        <v>0</v>
      </c>
      <c r="G23" s="5"/>
    </row>
    <row r="24" spans="3:10" ht="26.25" customHeight="1">
      <c r="C24" s="8" t="s">
        <v>62</v>
      </c>
      <c r="D24" s="11">
        <v>0</v>
      </c>
      <c r="E24" s="11">
        <v>0</v>
      </c>
      <c r="F24" s="11" t="str">
        <f t="shared" si="1"/>
        <v>0</v>
      </c>
      <c r="G24" s="5"/>
    </row>
    <row r="25" spans="3:10" ht="26.25" customHeight="1">
      <c r="C25" s="8" t="s">
        <v>63</v>
      </c>
      <c r="D25" s="11">
        <v>0</v>
      </c>
      <c r="E25" s="11">
        <v>0</v>
      </c>
      <c r="F25" s="11" t="str">
        <f t="shared" si="1"/>
        <v>0</v>
      </c>
      <c r="G25" s="5"/>
    </row>
    <row r="26" spans="3:10" ht="26.25" customHeight="1">
      <c r="C26" s="37" t="s">
        <v>64</v>
      </c>
      <c r="D26" s="38">
        <v>0</v>
      </c>
      <c r="E26" s="38">
        <v>0</v>
      </c>
      <c r="F26" s="38" t="str">
        <f t="shared" si="1"/>
        <v>0</v>
      </c>
      <c r="G26" s="49"/>
    </row>
    <row r="27" spans="3:10" ht="26.25" customHeight="1">
      <c r="C27" s="45"/>
      <c r="D27" s="47"/>
      <c r="E27" s="47"/>
      <c r="F27" s="47"/>
      <c r="G27" s="50"/>
    </row>
    <row r="28" spans="3:10" ht="26.25" customHeight="1">
      <c r="C28" s="45"/>
      <c r="D28" s="47"/>
      <c r="E28" s="47"/>
      <c r="F28" s="47"/>
      <c r="G28" s="50"/>
    </row>
    <row r="29" spans="3:10" ht="26.25" customHeight="1">
      <c r="C29" s="46"/>
      <c r="D29" s="48"/>
      <c r="E29" s="48"/>
      <c r="F29" s="48"/>
      <c r="G29" s="51"/>
    </row>
    <row r="30" spans="3:10" ht="26.25" customHeight="1" thickBot="1">
      <c r="C30" s="6" t="s">
        <v>0</v>
      </c>
      <c r="D30" s="12">
        <f>SUM(D21:D29)</f>
        <v>0</v>
      </c>
      <c r="E30" s="14">
        <f>SUM(E21:E29)</f>
        <v>0</v>
      </c>
      <c r="F30" s="14">
        <f>SUM(F21:F29)</f>
        <v>0</v>
      </c>
      <c r="G30" s="10"/>
      <c r="I30" s="39" t="str">
        <f>IF(D30&gt;=E30,"OK","ERRER")</f>
        <v>OK</v>
      </c>
      <c r="J30" s="40" t="str">
        <f>IF(I30="OK","","予算額を決算額が超えています。")</f>
        <v/>
      </c>
    </row>
    <row r="31" spans="3:10" ht="26.25" customHeight="1">
      <c r="C31" s="1"/>
      <c r="D31" s="39" t="str">
        <f>IF(D17=D30,"OK","ERRER")</f>
        <v>OK</v>
      </c>
      <c r="E31" s="39" t="str">
        <f t="shared" ref="E31:F31" si="2">IF(E17=E30,"OK","ERRER")</f>
        <v>OK</v>
      </c>
      <c r="F31" s="39" t="str">
        <f t="shared" si="2"/>
        <v>OK</v>
      </c>
    </row>
    <row r="32" spans="3:10" ht="26.25" customHeight="1">
      <c r="C32" s="1"/>
      <c r="D32" s="7" t="str">
        <f>IF(D31="OK","","支出と収入の合計が一致してません。")</f>
        <v/>
      </c>
      <c r="E32" s="7" t="str">
        <f t="shared" ref="E32:F32" si="3">IF(E31="OK","","支出と収入の合計が一致してません。")</f>
        <v/>
      </c>
      <c r="F32" s="7" t="str">
        <f t="shared" si="3"/>
        <v/>
      </c>
    </row>
  </sheetData>
  <mergeCells count="10">
    <mergeCell ref="G26:G29"/>
    <mergeCell ref="C27:C29"/>
    <mergeCell ref="D27:D29"/>
    <mergeCell ref="E27:E29"/>
    <mergeCell ref="F27:F29"/>
    <mergeCell ref="C2:G2"/>
    <mergeCell ref="C3:G3"/>
    <mergeCell ref="D4:F4"/>
    <mergeCell ref="E5:G5"/>
    <mergeCell ref="E6:G6"/>
  </mergeCells>
  <phoneticPr fontId="14"/>
  <dataValidations count="1">
    <dataValidation type="list" allowBlank="1" showInputMessage="1" showErrorMessage="1" sqref="E6:G6" xr:uid="{00000000-0002-0000-0300-000000000000}">
      <formula1>$J$6:$J$9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32"/>
  <sheetViews>
    <sheetView view="pageBreakPreview" topLeftCell="B1" zoomScaleNormal="100" zoomScaleSheetLayoutView="100" workbookViewId="0">
      <selection activeCell="G26" sqref="G26:G29"/>
    </sheetView>
  </sheetViews>
  <sheetFormatPr defaultColWidth="9" defaultRowHeight="26.25" customHeight="1"/>
  <cols>
    <col min="1" max="1" width="9" style="7" hidden="1" customWidth="1"/>
    <col min="2" max="2" width="2.90625" style="16" customWidth="1"/>
    <col min="3" max="3" width="22.08984375" style="7" customWidth="1"/>
    <col min="4" max="6" width="15.08984375" style="7" customWidth="1"/>
    <col min="7" max="7" width="15.90625" style="7" customWidth="1"/>
    <col min="8" max="8" width="2.90625" style="7" customWidth="1"/>
    <col min="9" max="9" width="9" style="7"/>
    <col min="10" max="10" width="42.08984375" style="7" bestFit="1" customWidth="1"/>
    <col min="11" max="16384" width="9" style="7"/>
  </cols>
  <sheetData>
    <row r="2" spans="1:10" ht="26.25" customHeight="1">
      <c r="C2" s="43" t="s">
        <v>17</v>
      </c>
      <c r="D2" s="43"/>
      <c r="E2" s="43"/>
      <c r="F2" s="43"/>
      <c r="G2" s="43"/>
    </row>
    <row r="3" spans="1:10" ht="26.25" customHeight="1">
      <c r="C3" s="43" t="str">
        <f>総括表!B4</f>
        <v>令和２年度　東かがわ市地域コミュニティ活性化交付金</v>
      </c>
      <c r="D3" s="43"/>
      <c r="E3" s="43"/>
      <c r="F3" s="43"/>
      <c r="G3" s="43"/>
    </row>
    <row r="4" spans="1:10" ht="26.25" customHeight="1">
      <c r="C4" s="34" t="s">
        <v>48</v>
      </c>
      <c r="D4" s="55" t="s">
        <v>68</v>
      </c>
      <c r="E4" s="55"/>
      <c r="F4" s="55"/>
      <c r="G4" s="7" t="s">
        <v>49</v>
      </c>
    </row>
    <row r="5" spans="1:10" ht="18" customHeight="1">
      <c r="A5" s="18" t="s">
        <v>9</v>
      </c>
      <c r="C5" s="22"/>
      <c r="D5" s="22"/>
      <c r="E5" s="52" t="s">
        <v>15</v>
      </c>
      <c r="F5" s="53"/>
      <c r="G5" s="54"/>
      <c r="J5" s="35" t="s">
        <v>50</v>
      </c>
    </row>
    <row r="6" spans="1:10" ht="26.25" customHeight="1">
      <c r="A6" s="18" t="s">
        <v>10</v>
      </c>
      <c r="C6" s="1"/>
      <c r="E6" s="56" t="s">
        <v>51</v>
      </c>
      <c r="F6" s="57"/>
      <c r="G6" s="58"/>
      <c r="J6" s="36" t="s">
        <v>51</v>
      </c>
    </row>
    <row r="7" spans="1:10" ht="26.25" customHeight="1" thickBot="1">
      <c r="A7" s="18" t="s">
        <v>11</v>
      </c>
      <c r="C7" s="1" t="s">
        <v>1</v>
      </c>
      <c r="G7" s="23" t="s">
        <v>55</v>
      </c>
      <c r="J7" s="36" t="s">
        <v>52</v>
      </c>
    </row>
    <row r="8" spans="1:10" ht="32.15" customHeight="1">
      <c r="A8" s="18" t="s">
        <v>12</v>
      </c>
      <c r="C8" s="2" t="s">
        <v>2</v>
      </c>
      <c r="D8" s="3" t="s">
        <v>56</v>
      </c>
      <c r="E8" s="13" t="s">
        <v>7</v>
      </c>
      <c r="F8" s="13" t="s">
        <v>8</v>
      </c>
      <c r="G8" s="4" t="s">
        <v>3</v>
      </c>
      <c r="J8" s="36" t="s">
        <v>53</v>
      </c>
    </row>
    <row r="9" spans="1:10" ht="26.25" customHeight="1">
      <c r="A9" s="18" t="s">
        <v>13</v>
      </c>
      <c r="B9" s="1"/>
      <c r="C9" s="8" t="str">
        <f>IF(AND(総括表!B9=""),"",総括表!B9)</f>
        <v>地域コミュニティ活性化交付金</v>
      </c>
      <c r="D9" s="11">
        <v>100000</v>
      </c>
      <c r="E9" s="11">
        <v>91889</v>
      </c>
      <c r="F9" s="11">
        <f>IF(AND(C9=""),"",IF(E9-D9=0,"0",E9-D9))</f>
        <v>-8111</v>
      </c>
      <c r="G9" s="21"/>
      <c r="J9" s="36" t="s">
        <v>54</v>
      </c>
    </row>
    <row r="10" spans="1:10" ht="26.25" customHeight="1">
      <c r="A10" s="20" t="s">
        <v>14</v>
      </c>
      <c r="C10" s="8" t="str">
        <f>IF(AND(総括表!B10=""),"",総括表!B10)</f>
        <v/>
      </c>
      <c r="D10" s="11"/>
      <c r="E10" s="11"/>
      <c r="F10" s="11" t="str">
        <f t="shared" ref="F10:F16" si="0">IF(AND(C10=""),"",IF(E10-D10=0,"0",E10-D10))</f>
        <v/>
      </c>
      <c r="G10" s="5"/>
    </row>
    <row r="11" spans="1:10" ht="26.25" customHeight="1">
      <c r="A11" s="19"/>
      <c r="C11" s="8" t="str">
        <f>IF(AND(総括表!B11=""),"",総括表!B11)</f>
        <v/>
      </c>
      <c r="D11" s="11"/>
      <c r="E11" s="11"/>
      <c r="F11" s="11" t="str">
        <f t="shared" si="0"/>
        <v/>
      </c>
      <c r="G11" s="5"/>
    </row>
    <row r="12" spans="1:10" ht="26.25" customHeight="1">
      <c r="C12" s="8" t="str">
        <f>IF(AND(総括表!B12=""),"",総括表!B12)</f>
        <v/>
      </c>
      <c r="D12" s="11"/>
      <c r="E12" s="11"/>
      <c r="F12" s="11" t="str">
        <f t="shared" si="0"/>
        <v/>
      </c>
      <c r="G12" s="5"/>
    </row>
    <row r="13" spans="1:10" ht="26.25" customHeight="1">
      <c r="C13" s="8" t="str">
        <f>IF(AND(総括表!B13=""),"",総括表!B13)</f>
        <v/>
      </c>
      <c r="D13" s="11"/>
      <c r="E13" s="11"/>
      <c r="F13" s="11" t="str">
        <f t="shared" si="0"/>
        <v/>
      </c>
      <c r="G13" s="5"/>
    </row>
    <row r="14" spans="1:10" ht="26.25" customHeight="1">
      <c r="C14" s="8" t="str">
        <f>IF(AND(総括表!B14=""),"",総括表!B14)</f>
        <v/>
      </c>
      <c r="D14" s="11"/>
      <c r="E14" s="11"/>
      <c r="F14" s="11" t="str">
        <f t="shared" si="0"/>
        <v/>
      </c>
      <c r="G14" s="5"/>
    </row>
    <row r="15" spans="1:10" ht="26.25" customHeight="1">
      <c r="C15" s="8" t="str">
        <f>IF(AND(総括表!B15=""),"",総括表!B15)</f>
        <v/>
      </c>
      <c r="D15" s="11"/>
      <c r="E15" s="11"/>
      <c r="F15" s="11" t="str">
        <f>IF(AND(C15=""),"",IF(E15-D15=0,"0",E15-D15))</f>
        <v/>
      </c>
      <c r="G15" s="5"/>
    </row>
    <row r="16" spans="1:10" ht="26.25" customHeight="1">
      <c r="C16" s="8" t="str">
        <f>IF(AND(総括表!B16=""),"",総括表!B16)</f>
        <v/>
      </c>
      <c r="D16" s="11"/>
      <c r="E16" s="11"/>
      <c r="F16" s="11" t="str">
        <f t="shared" si="0"/>
        <v/>
      </c>
      <c r="G16" s="5"/>
    </row>
    <row r="17" spans="3:10" ht="26.25" customHeight="1" thickBot="1">
      <c r="C17" s="6" t="s">
        <v>4</v>
      </c>
      <c r="D17" s="12">
        <f>SUM(D9:D16)</f>
        <v>100000</v>
      </c>
      <c r="E17" s="14">
        <f>SUM(E9:E16)</f>
        <v>91889</v>
      </c>
      <c r="F17" s="14">
        <f>SUM(F9:F16)</f>
        <v>-8111</v>
      </c>
      <c r="G17" s="9"/>
    </row>
    <row r="18" spans="3:10" ht="26.25" customHeight="1">
      <c r="C18" s="1"/>
    </row>
    <row r="19" spans="3:10" ht="26.25" customHeight="1" thickBot="1">
      <c r="C19" s="1" t="s">
        <v>5</v>
      </c>
      <c r="G19" s="23" t="s">
        <v>55</v>
      </c>
    </row>
    <row r="20" spans="3:10" ht="32.15" customHeight="1">
      <c r="C20" s="2" t="s">
        <v>2</v>
      </c>
      <c r="D20" s="3" t="s">
        <v>57</v>
      </c>
      <c r="E20" s="13" t="s">
        <v>7</v>
      </c>
      <c r="F20" s="13" t="s">
        <v>8</v>
      </c>
      <c r="G20" s="4" t="s">
        <v>3</v>
      </c>
    </row>
    <row r="21" spans="3:10" ht="26.25" customHeight="1">
      <c r="C21" s="8" t="s">
        <v>59</v>
      </c>
      <c r="D21" s="11">
        <v>0</v>
      </c>
      <c r="E21" s="11">
        <v>0</v>
      </c>
      <c r="F21" s="11" t="str">
        <f>IF(AND(C21=""),"",IF(E21-D21=0,"0",E21-D21))</f>
        <v>0</v>
      </c>
      <c r="G21" s="5"/>
    </row>
    <row r="22" spans="3:10" ht="26.25" customHeight="1">
      <c r="C22" s="8" t="s">
        <v>60</v>
      </c>
      <c r="D22" s="11">
        <v>0</v>
      </c>
      <c r="E22" s="11">
        <v>0</v>
      </c>
      <c r="F22" s="11" t="str">
        <f t="shared" ref="F22:F26" si="1">IF(AND(C22=""),"",IF(E22-D22=0,"0",E22-D22))</f>
        <v>0</v>
      </c>
      <c r="G22" s="5"/>
    </row>
    <row r="23" spans="3:10" ht="26.25" customHeight="1">
      <c r="C23" s="8" t="s">
        <v>61</v>
      </c>
      <c r="D23" s="11">
        <v>40000</v>
      </c>
      <c r="E23" s="11">
        <v>38708</v>
      </c>
      <c r="F23" s="11">
        <f t="shared" si="1"/>
        <v>-1292</v>
      </c>
      <c r="G23" s="5"/>
    </row>
    <row r="24" spans="3:10" ht="26.25" customHeight="1">
      <c r="C24" s="8" t="s">
        <v>62</v>
      </c>
      <c r="D24" s="11">
        <v>0</v>
      </c>
      <c r="E24" s="11">
        <v>0</v>
      </c>
      <c r="F24" s="11" t="str">
        <f t="shared" si="1"/>
        <v>0</v>
      </c>
      <c r="G24" s="5"/>
    </row>
    <row r="25" spans="3:10" ht="26.25" customHeight="1">
      <c r="C25" s="8" t="s">
        <v>63</v>
      </c>
      <c r="D25" s="11">
        <v>0</v>
      </c>
      <c r="E25" s="11">
        <v>0</v>
      </c>
      <c r="F25" s="11" t="str">
        <f t="shared" si="1"/>
        <v>0</v>
      </c>
      <c r="G25" s="5"/>
    </row>
    <row r="26" spans="3:10" ht="26.25" customHeight="1">
      <c r="C26" s="37" t="s">
        <v>64</v>
      </c>
      <c r="D26" s="38">
        <v>60000</v>
      </c>
      <c r="E26" s="38">
        <v>53181</v>
      </c>
      <c r="F26" s="38">
        <f t="shared" si="1"/>
        <v>-6819</v>
      </c>
      <c r="G26" s="59" t="s">
        <v>69</v>
      </c>
    </row>
    <row r="27" spans="3:10" ht="26.25" customHeight="1">
      <c r="C27" s="45"/>
      <c r="D27" s="47"/>
      <c r="E27" s="47"/>
      <c r="F27" s="47"/>
      <c r="G27" s="60"/>
    </row>
    <row r="28" spans="3:10" ht="26.25" customHeight="1">
      <c r="C28" s="45"/>
      <c r="D28" s="47"/>
      <c r="E28" s="47"/>
      <c r="F28" s="47"/>
      <c r="G28" s="60"/>
    </row>
    <row r="29" spans="3:10" ht="26.25" customHeight="1">
      <c r="C29" s="46"/>
      <c r="D29" s="48"/>
      <c r="E29" s="48"/>
      <c r="F29" s="48"/>
      <c r="G29" s="61"/>
    </row>
    <row r="30" spans="3:10" ht="26.25" customHeight="1" thickBot="1">
      <c r="C30" s="6" t="s">
        <v>0</v>
      </c>
      <c r="D30" s="12">
        <f>SUM(D21:D29)</f>
        <v>100000</v>
      </c>
      <c r="E30" s="14">
        <f>SUM(E21:E29)</f>
        <v>91889</v>
      </c>
      <c r="F30" s="14">
        <f>SUM(F21:F29)</f>
        <v>-8111</v>
      </c>
      <c r="G30" s="10"/>
      <c r="I30" s="39" t="str">
        <f>IF(D30&gt;=E30,"OK","ERRER")</f>
        <v>OK</v>
      </c>
      <c r="J30" s="40" t="str">
        <f>IF(I30="OK","","予算額を決算額が超えています。")</f>
        <v/>
      </c>
    </row>
    <row r="31" spans="3:10" ht="26.25" customHeight="1">
      <c r="C31" s="1"/>
      <c r="D31" s="39" t="str">
        <f>IF(D17=D30,"OK","ERRER")</f>
        <v>OK</v>
      </c>
      <c r="E31" s="39" t="str">
        <f t="shared" ref="E31:F31" si="2">IF(E17=E30,"OK","ERRER")</f>
        <v>OK</v>
      </c>
      <c r="F31" s="39" t="str">
        <f t="shared" si="2"/>
        <v>OK</v>
      </c>
    </row>
    <row r="32" spans="3:10" ht="26.25" customHeight="1">
      <c r="C32" s="1"/>
      <c r="D32" s="7" t="str">
        <f>IF(D31="OK","","支出と収入の合計が一致してません。")</f>
        <v/>
      </c>
      <c r="E32" s="7" t="str">
        <f t="shared" ref="E32:F32" si="3">IF(E31="OK","","支出と収入の合計が一致してません。")</f>
        <v/>
      </c>
      <c r="F32" s="7" t="str">
        <f t="shared" si="3"/>
        <v/>
      </c>
    </row>
  </sheetData>
  <mergeCells count="10">
    <mergeCell ref="G26:G29"/>
    <mergeCell ref="C27:C29"/>
    <mergeCell ref="D27:D29"/>
    <mergeCell ref="E27:E29"/>
    <mergeCell ref="F27:F29"/>
    <mergeCell ref="C2:G2"/>
    <mergeCell ref="C3:G3"/>
    <mergeCell ref="D4:F4"/>
    <mergeCell ref="E5:G5"/>
    <mergeCell ref="E6:G6"/>
  </mergeCells>
  <phoneticPr fontId="14"/>
  <dataValidations count="1">
    <dataValidation type="list" allowBlank="1" showInputMessage="1" showErrorMessage="1" sqref="E6:G6" xr:uid="{00000000-0002-0000-0400-000000000000}">
      <formula1>$J$6:$J$9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32"/>
  <sheetViews>
    <sheetView view="pageBreakPreview" topLeftCell="B1" zoomScaleNormal="100" zoomScaleSheetLayoutView="100" workbookViewId="0">
      <selection activeCell="E27" sqref="E27:E29"/>
    </sheetView>
  </sheetViews>
  <sheetFormatPr defaultColWidth="9" defaultRowHeight="26.25" customHeight="1"/>
  <cols>
    <col min="1" max="1" width="9" style="7" hidden="1" customWidth="1"/>
    <col min="2" max="2" width="2.90625" style="16" customWidth="1"/>
    <col min="3" max="3" width="22.08984375" style="7" customWidth="1"/>
    <col min="4" max="6" width="15.08984375" style="7" customWidth="1"/>
    <col min="7" max="7" width="15.90625" style="7" customWidth="1"/>
    <col min="8" max="8" width="2.90625" style="7" customWidth="1"/>
    <col min="9" max="9" width="9" style="7"/>
    <col min="10" max="10" width="42.08984375" style="7" bestFit="1" customWidth="1"/>
    <col min="11" max="16384" width="9" style="7"/>
  </cols>
  <sheetData>
    <row r="2" spans="1:10" ht="26.25" customHeight="1">
      <c r="C2" s="43" t="s">
        <v>17</v>
      </c>
      <c r="D2" s="43"/>
      <c r="E2" s="43"/>
      <c r="F2" s="43"/>
      <c r="G2" s="43"/>
    </row>
    <row r="3" spans="1:10" ht="26.25" customHeight="1">
      <c r="C3" s="43" t="str">
        <f>総括表!B4</f>
        <v>令和２年度　東かがわ市地域コミュニティ活性化交付金</v>
      </c>
      <c r="D3" s="43"/>
      <c r="E3" s="43"/>
      <c r="F3" s="43"/>
      <c r="G3" s="43"/>
    </row>
    <row r="4" spans="1:10" ht="26.25" customHeight="1">
      <c r="C4" s="34" t="s">
        <v>48</v>
      </c>
      <c r="D4" s="55" t="s">
        <v>70</v>
      </c>
      <c r="E4" s="55"/>
      <c r="F4" s="55"/>
      <c r="G4" s="7" t="s">
        <v>49</v>
      </c>
    </row>
    <row r="5" spans="1:10" ht="18" customHeight="1">
      <c r="A5" s="18" t="s">
        <v>9</v>
      </c>
      <c r="C5" s="22"/>
      <c r="D5" s="22"/>
      <c r="E5" s="52" t="s">
        <v>15</v>
      </c>
      <c r="F5" s="53"/>
      <c r="G5" s="54"/>
      <c r="J5" s="35" t="s">
        <v>50</v>
      </c>
    </row>
    <row r="6" spans="1:10" ht="26.25" customHeight="1">
      <c r="A6" s="18" t="s">
        <v>10</v>
      </c>
      <c r="C6" s="1"/>
      <c r="E6" s="56" t="s">
        <v>74</v>
      </c>
      <c r="F6" s="57"/>
      <c r="G6" s="58"/>
      <c r="J6" s="36" t="s">
        <v>51</v>
      </c>
    </row>
    <row r="7" spans="1:10" ht="26.25" customHeight="1" thickBot="1">
      <c r="A7" s="18" t="s">
        <v>11</v>
      </c>
      <c r="C7" s="1" t="s">
        <v>1</v>
      </c>
      <c r="G7" s="23" t="s">
        <v>55</v>
      </c>
      <c r="J7" s="36" t="s">
        <v>52</v>
      </c>
    </row>
    <row r="8" spans="1:10" ht="32.15" customHeight="1">
      <c r="A8" s="18" t="s">
        <v>12</v>
      </c>
      <c r="C8" s="2" t="s">
        <v>2</v>
      </c>
      <c r="D8" s="3" t="s">
        <v>56</v>
      </c>
      <c r="E8" s="13" t="s">
        <v>7</v>
      </c>
      <c r="F8" s="13" t="s">
        <v>8</v>
      </c>
      <c r="G8" s="4" t="s">
        <v>3</v>
      </c>
      <c r="J8" s="36" t="s">
        <v>53</v>
      </c>
    </row>
    <row r="9" spans="1:10" ht="26.25" customHeight="1">
      <c r="A9" s="18" t="s">
        <v>13</v>
      </c>
      <c r="B9" s="1"/>
      <c r="C9" s="8" t="str">
        <f>IF(AND(総括表!B9=""),"",総括表!B9)</f>
        <v>地域コミュニティ活性化交付金</v>
      </c>
      <c r="D9" s="11">
        <v>2520000</v>
      </c>
      <c r="E9" s="11">
        <v>2481427</v>
      </c>
      <c r="F9" s="11">
        <f>IF(AND(C9=""),"",IF(E9-D9=0,"0",E9-D9))</f>
        <v>-38573</v>
      </c>
      <c r="G9" s="21"/>
      <c r="J9" s="36" t="s">
        <v>54</v>
      </c>
    </row>
    <row r="10" spans="1:10" ht="26.25" customHeight="1">
      <c r="A10" s="20" t="s">
        <v>14</v>
      </c>
      <c r="C10" s="8" t="str">
        <f>IF(AND(総括表!B10=""),"",総括表!B10)</f>
        <v/>
      </c>
      <c r="D10" s="11"/>
      <c r="E10" s="11"/>
      <c r="F10" s="11" t="str">
        <f t="shared" ref="F10:F16" si="0">IF(AND(C10=""),"",IF(E10-D10=0,"0",E10-D10))</f>
        <v/>
      </c>
      <c r="G10" s="5"/>
    </row>
    <row r="11" spans="1:10" ht="26.25" customHeight="1">
      <c r="A11" s="19"/>
      <c r="C11" s="8" t="str">
        <f>IF(AND(総括表!B11=""),"",総括表!B11)</f>
        <v/>
      </c>
      <c r="D11" s="11"/>
      <c r="E11" s="11"/>
      <c r="F11" s="11" t="str">
        <f t="shared" si="0"/>
        <v/>
      </c>
      <c r="G11" s="5"/>
    </row>
    <row r="12" spans="1:10" ht="26.25" customHeight="1">
      <c r="C12" s="8" t="str">
        <f>IF(AND(総括表!B12=""),"",総括表!B12)</f>
        <v/>
      </c>
      <c r="D12" s="11"/>
      <c r="E12" s="11"/>
      <c r="F12" s="11" t="str">
        <f t="shared" si="0"/>
        <v/>
      </c>
      <c r="G12" s="5"/>
    </row>
    <row r="13" spans="1:10" ht="26.25" customHeight="1">
      <c r="C13" s="8" t="str">
        <f>IF(AND(総括表!B13=""),"",総括表!B13)</f>
        <v/>
      </c>
      <c r="D13" s="11"/>
      <c r="E13" s="11"/>
      <c r="F13" s="11" t="str">
        <f t="shared" si="0"/>
        <v/>
      </c>
      <c r="G13" s="5"/>
    </row>
    <row r="14" spans="1:10" ht="26.25" customHeight="1">
      <c r="C14" s="8" t="str">
        <f>IF(AND(総括表!B14=""),"",総括表!B14)</f>
        <v/>
      </c>
      <c r="D14" s="11"/>
      <c r="E14" s="11"/>
      <c r="F14" s="11" t="str">
        <f t="shared" si="0"/>
        <v/>
      </c>
      <c r="G14" s="5"/>
    </row>
    <row r="15" spans="1:10" ht="26.25" customHeight="1">
      <c r="C15" s="8" t="str">
        <f>IF(AND(総括表!B15=""),"",総括表!B15)</f>
        <v/>
      </c>
      <c r="D15" s="11"/>
      <c r="E15" s="11"/>
      <c r="F15" s="11" t="str">
        <f>IF(AND(C15=""),"",IF(E15-D15=0,"0",E15-D15))</f>
        <v/>
      </c>
      <c r="G15" s="5"/>
    </row>
    <row r="16" spans="1:10" ht="26.25" customHeight="1">
      <c r="C16" s="8" t="str">
        <f>IF(AND(総括表!B16=""),"",総括表!B16)</f>
        <v/>
      </c>
      <c r="D16" s="11"/>
      <c r="E16" s="11"/>
      <c r="F16" s="11" t="str">
        <f t="shared" si="0"/>
        <v/>
      </c>
      <c r="G16" s="5"/>
    </row>
    <row r="17" spans="3:10" ht="26.25" customHeight="1" thickBot="1">
      <c r="C17" s="6" t="s">
        <v>4</v>
      </c>
      <c r="D17" s="12">
        <f>SUM(D9:D16)</f>
        <v>2520000</v>
      </c>
      <c r="E17" s="14">
        <f>SUM(E9:E16)</f>
        <v>2481427</v>
      </c>
      <c r="F17" s="14">
        <f>SUM(F9:F16)</f>
        <v>-38573</v>
      </c>
      <c r="G17" s="9"/>
    </row>
    <row r="18" spans="3:10" ht="26.25" customHeight="1">
      <c r="C18" s="1"/>
    </row>
    <row r="19" spans="3:10" ht="26.25" customHeight="1" thickBot="1">
      <c r="C19" s="1" t="s">
        <v>5</v>
      </c>
      <c r="G19" s="23" t="s">
        <v>55</v>
      </c>
    </row>
    <row r="20" spans="3:10" ht="32.15" customHeight="1">
      <c r="C20" s="2" t="s">
        <v>2</v>
      </c>
      <c r="D20" s="3" t="s">
        <v>57</v>
      </c>
      <c r="E20" s="13" t="s">
        <v>7</v>
      </c>
      <c r="F20" s="13" t="s">
        <v>8</v>
      </c>
      <c r="G20" s="4" t="s">
        <v>3</v>
      </c>
    </row>
    <row r="21" spans="3:10" ht="26.25" customHeight="1">
      <c r="C21" s="8" t="s">
        <v>59</v>
      </c>
      <c r="D21" s="11">
        <v>850000</v>
      </c>
      <c r="E21" s="11">
        <v>836400</v>
      </c>
      <c r="F21" s="11">
        <f>IF(AND(C21=""),"",IF(E21-D21=0,"0",E21-D21))</f>
        <v>-13600</v>
      </c>
      <c r="G21" s="5"/>
    </row>
    <row r="22" spans="3:10" ht="26.25" customHeight="1">
      <c r="C22" s="8" t="s">
        <v>60</v>
      </c>
      <c r="D22" s="11">
        <v>0</v>
      </c>
      <c r="E22" s="11">
        <v>0</v>
      </c>
      <c r="F22" s="11" t="str">
        <f t="shared" ref="F22:F26" si="1">IF(AND(C22=""),"",IF(E22-D22=0,"0",E22-D22))</f>
        <v>0</v>
      </c>
      <c r="G22" s="5"/>
    </row>
    <row r="23" spans="3:10" ht="26.25" customHeight="1">
      <c r="C23" s="8" t="s">
        <v>61</v>
      </c>
      <c r="D23" s="11">
        <v>10000</v>
      </c>
      <c r="E23" s="11">
        <v>3483</v>
      </c>
      <c r="F23" s="11">
        <f t="shared" si="1"/>
        <v>-6517</v>
      </c>
      <c r="G23" s="5"/>
    </row>
    <row r="24" spans="3:10" ht="26.25" customHeight="1">
      <c r="C24" s="8" t="s">
        <v>62</v>
      </c>
      <c r="D24" s="11">
        <v>0</v>
      </c>
      <c r="E24" s="11">
        <v>0</v>
      </c>
      <c r="F24" s="11" t="str">
        <f t="shared" si="1"/>
        <v>0</v>
      </c>
      <c r="G24" s="5"/>
    </row>
    <row r="25" spans="3:10" ht="26.25" customHeight="1">
      <c r="C25" s="8" t="s">
        <v>63</v>
      </c>
      <c r="D25" s="11">
        <v>790000</v>
      </c>
      <c r="E25" s="11">
        <v>777555</v>
      </c>
      <c r="F25" s="11">
        <f t="shared" si="1"/>
        <v>-12445</v>
      </c>
      <c r="G25" s="5"/>
    </row>
    <row r="26" spans="3:10" ht="26.25" customHeight="1">
      <c r="C26" s="37" t="s">
        <v>64</v>
      </c>
      <c r="D26" s="38">
        <v>870000</v>
      </c>
      <c r="E26" s="38">
        <v>863989</v>
      </c>
      <c r="F26" s="38">
        <f t="shared" si="1"/>
        <v>-6011</v>
      </c>
      <c r="G26" s="62" t="s">
        <v>76</v>
      </c>
    </row>
    <row r="27" spans="3:10" ht="26.25" customHeight="1">
      <c r="C27" s="45"/>
      <c r="D27" s="47"/>
      <c r="E27" s="47"/>
      <c r="F27" s="47"/>
      <c r="G27" s="63"/>
    </row>
    <row r="28" spans="3:10" ht="26.25" customHeight="1">
      <c r="C28" s="45"/>
      <c r="D28" s="47"/>
      <c r="E28" s="47"/>
      <c r="F28" s="47"/>
      <c r="G28" s="63"/>
    </row>
    <row r="29" spans="3:10" ht="26.25" customHeight="1">
      <c r="C29" s="46"/>
      <c r="D29" s="48"/>
      <c r="E29" s="48"/>
      <c r="F29" s="48"/>
      <c r="G29" s="64"/>
    </row>
    <row r="30" spans="3:10" ht="26.25" customHeight="1" thickBot="1">
      <c r="C30" s="6" t="s">
        <v>0</v>
      </c>
      <c r="D30" s="12">
        <f>SUM(D21:D29)</f>
        <v>2520000</v>
      </c>
      <c r="E30" s="14">
        <f>SUM(E21:E29)</f>
        <v>2481427</v>
      </c>
      <c r="F30" s="14">
        <f>SUM(F21:F29)</f>
        <v>-38573</v>
      </c>
      <c r="G30" s="10"/>
      <c r="I30" s="39" t="str">
        <f>IF(D30&gt;=E30,"OK","ERRER")</f>
        <v>OK</v>
      </c>
      <c r="J30" s="40" t="str">
        <f>IF(I30="OK","","予算額を決算額が超えています。")</f>
        <v/>
      </c>
    </row>
    <row r="31" spans="3:10" ht="26.25" customHeight="1">
      <c r="C31" s="1"/>
      <c r="D31" s="39" t="str">
        <f>IF(D17=D30,"OK","ERRER")</f>
        <v>OK</v>
      </c>
      <c r="E31" s="39" t="str">
        <f t="shared" ref="E31:F31" si="2">IF(E17=E30,"OK","ERRER")</f>
        <v>OK</v>
      </c>
      <c r="F31" s="39" t="str">
        <f t="shared" si="2"/>
        <v>OK</v>
      </c>
    </row>
    <row r="32" spans="3:10" ht="26.25" customHeight="1">
      <c r="C32" s="1"/>
      <c r="D32" s="7" t="str">
        <f>IF(D31="OK","","支出と収入の合計が一致してません。")</f>
        <v/>
      </c>
      <c r="E32" s="7" t="str">
        <f t="shared" ref="E32:F32" si="3">IF(E31="OK","","支出と収入の合計が一致してません。")</f>
        <v/>
      </c>
      <c r="F32" s="7" t="str">
        <f t="shared" si="3"/>
        <v/>
      </c>
    </row>
  </sheetData>
  <mergeCells count="10">
    <mergeCell ref="G26:G29"/>
    <mergeCell ref="C27:C29"/>
    <mergeCell ref="D27:D29"/>
    <mergeCell ref="E27:E29"/>
    <mergeCell ref="F27:F29"/>
    <mergeCell ref="C2:G2"/>
    <mergeCell ref="C3:G3"/>
    <mergeCell ref="D4:F4"/>
    <mergeCell ref="E5:G5"/>
    <mergeCell ref="E6:G6"/>
  </mergeCells>
  <phoneticPr fontId="14"/>
  <dataValidations count="1">
    <dataValidation type="list" allowBlank="1" showInputMessage="1" showErrorMessage="1" sqref="E6:G6" xr:uid="{00000000-0002-0000-0500-000000000000}">
      <formula1>$J$6:$J$9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2"/>
  <sheetViews>
    <sheetView view="pageBreakPreview" topLeftCell="B1" zoomScaleNormal="100" zoomScaleSheetLayoutView="100" workbookViewId="0">
      <selection activeCell="G26" sqref="G26:G29"/>
    </sheetView>
  </sheetViews>
  <sheetFormatPr defaultColWidth="9" defaultRowHeight="26.25" customHeight="1"/>
  <cols>
    <col min="1" max="1" width="9" style="7" hidden="1" customWidth="1"/>
    <col min="2" max="2" width="2.90625" style="16" customWidth="1"/>
    <col min="3" max="3" width="22.08984375" style="7" customWidth="1"/>
    <col min="4" max="6" width="15.08984375" style="7" customWidth="1"/>
    <col min="7" max="7" width="15.90625" style="7" customWidth="1"/>
    <col min="8" max="8" width="2.90625" style="7" customWidth="1"/>
    <col min="9" max="9" width="9" style="7"/>
    <col min="10" max="10" width="42.08984375" style="7" bestFit="1" customWidth="1"/>
    <col min="11" max="16384" width="9" style="7"/>
  </cols>
  <sheetData>
    <row r="2" spans="1:10" ht="26.25" customHeight="1">
      <c r="C2" s="43" t="s">
        <v>17</v>
      </c>
      <c r="D2" s="43"/>
      <c r="E2" s="43"/>
      <c r="F2" s="43"/>
      <c r="G2" s="43"/>
    </row>
    <row r="3" spans="1:10" ht="26.25" customHeight="1">
      <c r="C3" s="43" t="str">
        <f>総括表!B4</f>
        <v>令和２年度　東かがわ市地域コミュニティ活性化交付金</v>
      </c>
      <c r="D3" s="43"/>
      <c r="E3" s="43"/>
      <c r="F3" s="43"/>
      <c r="G3" s="43"/>
    </row>
    <row r="4" spans="1:10" ht="26.25" customHeight="1">
      <c r="C4" s="34" t="s">
        <v>48</v>
      </c>
      <c r="D4" s="55" t="s">
        <v>71</v>
      </c>
      <c r="E4" s="55"/>
      <c r="F4" s="55"/>
      <c r="G4" s="7" t="s">
        <v>49</v>
      </c>
    </row>
    <row r="5" spans="1:10" ht="18" customHeight="1">
      <c r="A5" s="18" t="s">
        <v>9</v>
      </c>
      <c r="C5" s="22"/>
      <c r="D5" s="22"/>
      <c r="E5" s="52" t="s">
        <v>15</v>
      </c>
      <c r="F5" s="53"/>
      <c r="G5" s="54"/>
      <c r="J5" s="35" t="s">
        <v>50</v>
      </c>
    </row>
    <row r="6" spans="1:10" ht="26.25" customHeight="1">
      <c r="A6" s="18" t="s">
        <v>10</v>
      </c>
      <c r="C6" s="1"/>
      <c r="E6" s="56" t="s">
        <v>74</v>
      </c>
      <c r="F6" s="57"/>
      <c r="G6" s="58"/>
      <c r="J6" s="36" t="s">
        <v>51</v>
      </c>
    </row>
    <row r="7" spans="1:10" ht="26.25" customHeight="1" thickBot="1">
      <c r="A7" s="18" t="s">
        <v>11</v>
      </c>
      <c r="C7" s="1" t="s">
        <v>1</v>
      </c>
      <c r="G7" s="23" t="s">
        <v>55</v>
      </c>
      <c r="J7" s="36" t="s">
        <v>52</v>
      </c>
    </row>
    <row r="8" spans="1:10" ht="32.15" customHeight="1">
      <c r="A8" s="18" t="s">
        <v>12</v>
      </c>
      <c r="C8" s="2" t="s">
        <v>2</v>
      </c>
      <c r="D8" s="3" t="s">
        <v>56</v>
      </c>
      <c r="E8" s="13" t="s">
        <v>7</v>
      </c>
      <c r="F8" s="13" t="s">
        <v>8</v>
      </c>
      <c r="G8" s="4" t="s">
        <v>3</v>
      </c>
      <c r="J8" s="36" t="s">
        <v>53</v>
      </c>
    </row>
    <row r="9" spans="1:10" ht="26.25" customHeight="1">
      <c r="A9" s="18" t="s">
        <v>13</v>
      </c>
      <c r="B9" s="1"/>
      <c r="C9" s="8" t="str">
        <f>IF(AND(総括表!B9=""),"",総括表!B9)</f>
        <v>地域コミュニティ活性化交付金</v>
      </c>
      <c r="D9" s="11">
        <v>750000</v>
      </c>
      <c r="E9" s="11">
        <v>664508</v>
      </c>
      <c r="F9" s="11">
        <f>IF(AND(C9=""),"",IF(E9-D9=0,"0",E9-D9))</f>
        <v>-85492</v>
      </c>
      <c r="G9" s="21"/>
      <c r="J9" s="36" t="s">
        <v>54</v>
      </c>
    </row>
    <row r="10" spans="1:10" ht="26.25" customHeight="1">
      <c r="A10" s="20" t="s">
        <v>14</v>
      </c>
      <c r="C10" s="8" t="str">
        <f>IF(AND(総括表!B10=""),"",総括表!B10)</f>
        <v/>
      </c>
      <c r="D10" s="11"/>
      <c r="E10" s="11"/>
      <c r="F10" s="11" t="str">
        <f t="shared" ref="F10:F16" si="0">IF(AND(C10=""),"",IF(E10-D10=0,"0",E10-D10))</f>
        <v/>
      </c>
      <c r="G10" s="5"/>
    </row>
    <row r="11" spans="1:10" ht="26.25" customHeight="1">
      <c r="A11" s="19"/>
      <c r="C11" s="8" t="str">
        <f>IF(AND(総括表!B11=""),"",総括表!B11)</f>
        <v/>
      </c>
      <c r="D11" s="11"/>
      <c r="E11" s="11"/>
      <c r="F11" s="11" t="str">
        <f t="shared" si="0"/>
        <v/>
      </c>
      <c r="G11" s="5"/>
    </row>
    <row r="12" spans="1:10" ht="26.25" customHeight="1">
      <c r="C12" s="8" t="str">
        <f>IF(AND(総括表!B12=""),"",総括表!B12)</f>
        <v/>
      </c>
      <c r="D12" s="11"/>
      <c r="E12" s="11"/>
      <c r="F12" s="11" t="str">
        <f t="shared" si="0"/>
        <v/>
      </c>
      <c r="G12" s="5"/>
    </row>
    <row r="13" spans="1:10" ht="26.25" customHeight="1">
      <c r="C13" s="8" t="str">
        <f>IF(AND(総括表!B13=""),"",総括表!B13)</f>
        <v/>
      </c>
      <c r="D13" s="11"/>
      <c r="E13" s="11"/>
      <c r="F13" s="11" t="str">
        <f t="shared" si="0"/>
        <v/>
      </c>
      <c r="G13" s="5"/>
    </row>
    <row r="14" spans="1:10" ht="26.25" customHeight="1">
      <c r="C14" s="8" t="str">
        <f>IF(AND(総括表!B14=""),"",総括表!B14)</f>
        <v/>
      </c>
      <c r="D14" s="11"/>
      <c r="E14" s="11"/>
      <c r="F14" s="11" t="str">
        <f t="shared" si="0"/>
        <v/>
      </c>
      <c r="G14" s="5"/>
    </row>
    <row r="15" spans="1:10" ht="26.25" customHeight="1">
      <c r="C15" s="8" t="str">
        <f>IF(AND(総括表!B15=""),"",総括表!B15)</f>
        <v/>
      </c>
      <c r="D15" s="11"/>
      <c r="E15" s="11"/>
      <c r="F15" s="11" t="str">
        <f>IF(AND(C15=""),"",IF(E15-D15=0,"0",E15-D15))</f>
        <v/>
      </c>
      <c r="G15" s="5"/>
    </row>
    <row r="16" spans="1:10" ht="26.25" customHeight="1">
      <c r="C16" s="8" t="str">
        <f>IF(AND(総括表!B16=""),"",総括表!B16)</f>
        <v/>
      </c>
      <c r="D16" s="11"/>
      <c r="E16" s="11"/>
      <c r="F16" s="11" t="str">
        <f t="shared" si="0"/>
        <v/>
      </c>
      <c r="G16" s="5"/>
    </row>
    <row r="17" spans="3:10" ht="26.25" customHeight="1" thickBot="1">
      <c r="C17" s="6" t="s">
        <v>4</v>
      </c>
      <c r="D17" s="12">
        <f>SUM(D9:D16)</f>
        <v>750000</v>
      </c>
      <c r="E17" s="14">
        <f>SUM(E9:E16)</f>
        <v>664508</v>
      </c>
      <c r="F17" s="14">
        <f>SUM(F9:F16)</f>
        <v>-85492</v>
      </c>
      <c r="G17" s="9"/>
    </row>
    <row r="18" spans="3:10" ht="26.25" customHeight="1">
      <c r="C18" s="1"/>
    </row>
    <row r="19" spans="3:10" ht="26.25" customHeight="1" thickBot="1">
      <c r="C19" s="1" t="s">
        <v>5</v>
      </c>
      <c r="G19" s="23" t="s">
        <v>55</v>
      </c>
    </row>
    <row r="20" spans="3:10" ht="32.15" customHeight="1">
      <c r="C20" s="2" t="s">
        <v>2</v>
      </c>
      <c r="D20" s="3" t="s">
        <v>57</v>
      </c>
      <c r="E20" s="13" t="s">
        <v>7</v>
      </c>
      <c r="F20" s="13" t="s">
        <v>8</v>
      </c>
      <c r="G20" s="4" t="s">
        <v>3</v>
      </c>
    </row>
    <row r="21" spans="3:10" ht="26.25" customHeight="1">
      <c r="C21" s="8" t="s">
        <v>59</v>
      </c>
      <c r="D21" s="11">
        <v>0</v>
      </c>
      <c r="E21" s="11">
        <v>0</v>
      </c>
      <c r="F21" s="11" t="str">
        <f>IF(AND(C21=""),"",IF(E21-D21=0,"0",E21-D21))</f>
        <v>0</v>
      </c>
      <c r="G21" s="5"/>
    </row>
    <row r="22" spans="3:10" ht="26.25" customHeight="1">
      <c r="C22" s="8" t="s">
        <v>60</v>
      </c>
      <c r="D22" s="11">
        <v>20000</v>
      </c>
      <c r="E22" s="11">
        <v>13000</v>
      </c>
      <c r="F22" s="11">
        <f t="shared" ref="F22:F26" si="1">IF(AND(C22=""),"",IF(E22-D22=0,"0",E22-D22))</f>
        <v>-7000</v>
      </c>
      <c r="G22" s="5"/>
    </row>
    <row r="23" spans="3:10" ht="26.25" customHeight="1">
      <c r="C23" s="8" t="s">
        <v>61</v>
      </c>
      <c r="D23" s="11">
        <v>80000</v>
      </c>
      <c r="E23" s="11">
        <v>61064</v>
      </c>
      <c r="F23" s="11">
        <f t="shared" si="1"/>
        <v>-18936</v>
      </c>
      <c r="G23" s="5"/>
    </row>
    <row r="24" spans="3:10" ht="26.25" customHeight="1">
      <c r="C24" s="8" t="s">
        <v>62</v>
      </c>
      <c r="D24" s="11">
        <v>300000</v>
      </c>
      <c r="E24" s="11">
        <v>268400</v>
      </c>
      <c r="F24" s="11">
        <f t="shared" si="1"/>
        <v>-31600</v>
      </c>
      <c r="G24" s="5"/>
    </row>
    <row r="25" spans="3:10" ht="26.25" customHeight="1">
      <c r="C25" s="8" t="s">
        <v>63</v>
      </c>
      <c r="D25" s="11">
        <v>0</v>
      </c>
      <c r="E25" s="11">
        <v>0</v>
      </c>
      <c r="F25" s="11" t="str">
        <f t="shared" si="1"/>
        <v>0</v>
      </c>
      <c r="G25" s="5"/>
    </row>
    <row r="26" spans="3:10" ht="26.25" customHeight="1">
      <c r="C26" s="37" t="s">
        <v>64</v>
      </c>
      <c r="D26" s="38">
        <v>350000</v>
      </c>
      <c r="E26" s="38">
        <v>322044</v>
      </c>
      <c r="F26" s="38">
        <f t="shared" si="1"/>
        <v>-27956</v>
      </c>
      <c r="G26" s="65" t="s">
        <v>77</v>
      </c>
    </row>
    <row r="27" spans="3:10" ht="26.25" customHeight="1">
      <c r="C27" s="45"/>
      <c r="D27" s="47"/>
      <c r="E27" s="47"/>
      <c r="F27" s="47"/>
      <c r="G27" s="66"/>
    </row>
    <row r="28" spans="3:10" ht="26.25" customHeight="1">
      <c r="C28" s="45"/>
      <c r="D28" s="47"/>
      <c r="E28" s="47"/>
      <c r="F28" s="47"/>
      <c r="G28" s="66"/>
    </row>
    <row r="29" spans="3:10" ht="26.25" customHeight="1">
      <c r="C29" s="46"/>
      <c r="D29" s="48"/>
      <c r="E29" s="48"/>
      <c r="F29" s="48"/>
      <c r="G29" s="67"/>
    </row>
    <row r="30" spans="3:10" ht="26.25" customHeight="1" thickBot="1">
      <c r="C30" s="6" t="s">
        <v>0</v>
      </c>
      <c r="D30" s="12">
        <f>SUM(D21:D29)</f>
        <v>750000</v>
      </c>
      <c r="E30" s="14">
        <f>SUM(E21:E29)</f>
        <v>664508</v>
      </c>
      <c r="F30" s="14">
        <f>SUM(F21:F29)</f>
        <v>-85492</v>
      </c>
      <c r="G30" s="10"/>
      <c r="I30" s="39" t="str">
        <f>IF(D30&gt;=E30,"OK","ERRER")</f>
        <v>OK</v>
      </c>
      <c r="J30" s="40" t="str">
        <f>IF(I30="OK","","予算額を決算額が超えています。")</f>
        <v/>
      </c>
    </row>
    <row r="31" spans="3:10" ht="26.25" customHeight="1">
      <c r="C31" s="1"/>
      <c r="D31" s="39" t="str">
        <f>IF(D17=D30,"OK","ERRER")</f>
        <v>OK</v>
      </c>
      <c r="E31" s="39" t="str">
        <f t="shared" ref="E31:F31" si="2">IF(E17=E30,"OK","ERRER")</f>
        <v>OK</v>
      </c>
      <c r="F31" s="39" t="str">
        <f t="shared" si="2"/>
        <v>OK</v>
      </c>
    </row>
    <row r="32" spans="3:10" ht="26.25" customHeight="1">
      <c r="C32" s="1"/>
      <c r="D32" s="7" t="str">
        <f>IF(D31="OK","","支出と収入の合計が一致してません。")</f>
        <v/>
      </c>
      <c r="E32" s="7" t="str">
        <f t="shared" ref="E32:F32" si="3">IF(E31="OK","","支出と収入の合計が一致してません。")</f>
        <v/>
      </c>
      <c r="F32" s="7" t="str">
        <f t="shared" si="3"/>
        <v/>
      </c>
    </row>
  </sheetData>
  <mergeCells count="10">
    <mergeCell ref="G26:G29"/>
    <mergeCell ref="C27:C29"/>
    <mergeCell ref="D27:D29"/>
    <mergeCell ref="E27:E29"/>
    <mergeCell ref="F27:F29"/>
    <mergeCell ref="C2:G2"/>
    <mergeCell ref="C3:G3"/>
    <mergeCell ref="D4:F4"/>
    <mergeCell ref="E5:G5"/>
    <mergeCell ref="E6:G6"/>
  </mergeCells>
  <phoneticPr fontId="14"/>
  <dataValidations count="1">
    <dataValidation type="list" allowBlank="1" showInputMessage="1" showErrorMessage="1" sqref="E6:G6" xr:uid="{00000000-0002-0000-0600-000000000000}">
      <formula1>$J$6:$J$9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32"/>
  <sheetViews>
    <sheetView view="pageBreakPreview" topLeftCell="B1" zoomScaleNormal="100" zoomScaleSheetLayoutView="100" workbookViewId="0">
      <selection activeCell="G24" sqref="G24"/>
    </sheetView>
  </sheetViews>
  <sheetFormatPr defaultColWidth="9" defaultRowHeight="26.25" customHeight="1"/>
  <cols>
    <col min="1" max="1" width="9" style="7" hidden="1" customWidth="1"/>
    <col min="2" max="2" width="2.90625" style="16" customWidth="1"/>
    <col min="3" max="3" width="22.08984375" style="7" customWidth="1"/>
    <col min="4" max="6" width="15.08984375" style="7" customWidth="1"/>
    <col min="7" max="7" width="15.90625" style="7" customWidth="1"/>
    <col min="8" max="8" width="2.90625" style="7" customWidth="1"/>
    <col min="9" max="9" width="9" style="7"/>
    <col min="10" max="10" width="42.08984375" style="7" bestFit="1" customWidth="1"/>
    <col min="11" max="16384" width="9" style="7"/>
  </cols>
  <sheetData>
    <row r="2" spans="1:10" ht="26.25" customHeight="1">
      <c r="C2" s="43" t="s">
        <v>17</v>
      </c>
      <c r="D2" s="43"/>
      <c r="E2" s="43"/>
      <c r="F2" s="43"/>
      <c r="G2" s="43"/>
    </row>
    <row r="3" spans="1:10" ht="26.25" customHeight="1">
      <c r="C3" s="43" t="str">
        <f>総括表!B4</f>
        <v>令和２年度　東かがわ市地域コミュニティ活性化交付金</v>
      </c>
      <c r="D3" s="43"/>
      <c r="E3" s="43"/>
      <c r="F3" s="43"/>
      <c r="G3" s="43"/>
    </row>
    <row r="4" spans="1:10" ht="26.25" customHeight="1">
      <c r="C4" s="34" t="s">
        <v>48</v>
      </c>
      <c r="D4" s="55" t="s">
        <v>72</v>
      </c>
      <c r="E4" s="55"/>
      <c r="F4" s="55"/>
      <c r="G4" s="7" t="s">
        <v>49</v>
      </c>
    </row>
    <row r="5" spans="1:10" ht="18" customHeight="1">
      <c r="A5" s="18" t="s">
        <v>9</v>
      </c>
      <c r="C5" s="22"/>
      <c r="D5" s="22"/>
      <c r="E5" s="52" t="s">
        <v>15</v>
      </c>
      <c r="F5" s="53"/>
      <c r="G5" s="54"/>
      <c r="J5" s="35" t="s">
        <v>50</v>
      </c>
    </row>
    <row r="6" spans="1:10" ht="26.25" customHeight="1">
      <c r="A6" s="18" t="s">
        <v>10</v>
      </c>
      <c r="C6" s="1"/>
      <c r="E6" s="56" t="s">
        <v>73</v>
      </c>
      <c r="F6" s="57"/>
      <c r="G6" s="58"/>
      <c r="J6" s="36" t="s">
        <v>51</v>
      </c>
    </row>
    <row r="7" spans="1:10" ht="26.25" customHeight="1" thickBot="1">
      <c r="A7" s="18" t="s">
        <v>11</v>
      </c>
      <c r="C7" s="1" t="s">
        <v>1</v>
      </c>
      <c r="G7" s="23" t="s">
        <v>55</v>
      </c>
      <c r="J7" s="36" t="s">
        <v>52</v>
      </c>
    </row>
    <row r="8" spans="1:10" ht="32.15" customHeight="1">
      <c r="A8" s="18" t="s">
        <v>12</v>
      </c>
      <c r="C8" s="2" t="s">
        <v>2</v>
      </c>
      <c r="D8" s="3" t="s">
        <v>56</v>
      </c>
      <c r="E8" s="13" t="s">
        <v>7</v>
      </c>
      <c r="F8" s="13" t="s">
        <v>8</v>
      </c>
      <c r="G8" s="4" t="s">
        <v>3</v>
      </c>
      <c r="J8" s="36" t="s">
        <v>53</v>
      </c>
    </row>
    <row r="9" spans="1:10" ht="26.25" customHeight="1">
      <c r="A9" s="18" t="s">
        <v>13</v>
      </c>
      <c r="B9" s="1"/>
      <c r="C9" s="8" t="str">
        <f>IF(AND(総括表!B9=""),"",総括表!B9)</f>
        <v>地域コミュニティ活性化交付金</v>
      </c>
      <c r="D9" s="11">
        <v>32000</v>
      </c>
      <c r="E9" s="11">
        <v>23100</v>
      </c>
      <c r="F9" s="11">
        <f>IF(AND(C9=""),"",IF(E9-D9=0,"0",E9-D9))</f>
        <v>-8900</v>
      </c>
      <c r="G9" s="21"/>
      <c r="J9" s="36" t="s">
        <v>54</v>
      </c>
    </row>
    <row r="10" spans="1:10" ht="26.25" customHeight="1">
      <c r="A10" s="20" t="s">
        <v>14</v>
      </c>
      <c r="C10" s="8" t="str">
        <f>IF(AND(総括表!B10=""),"",総括表!B10)</f>
        <v/>
      </c>
      <c r="D10" s="11"/>
      <c r="E10" s="11"/>
      <c r="F10" s="11" t="str">
        <f t="shared" ref="F10:F16" si="0">IF(AND(C10=""),"",IF(E10-D10=0,"0",E10-D10))</f>
        <v/>
      </c>
      <c r="G10" s="5"/>
    </row>
    <row r="11" spans="1:10" ht="26.25" customHeight="1">
      <c r="A11" s="19"/>
      <c r="C11" s="8" t="str">
        <f>IF(AND(総括表!B11=""),"",総括表!B11)</f>
        <v/>
      </c>
      <c r="D11" s="11"/>
      <c r="E11" s="11"/>
      <c r="F11" s="11" t="str">
        <f t="shared" si="0"/>
        <v/>
      </c>
      <c r="G11" s="5"/>
    </row>
    <row r="12" spans="1:10" ht="26.25" customHeight="1">
      <c r="C12" s="8" t="str">
        <f>IF(AND(総括表!B12=""),"",総括表!B12)</f>
        <v/>
      </c>
      <c r="D12" s="11"/>
      <c r="E12" s="11"/>
      <c r="F12" s="11" t="str">
        <f t="shared" si="0"/>
        <v/>
      </c>
      <c r="G12" s="5"/>
    </row>
    <row r="13" spans="1:10" ht="26.25" customHeight="1">
      <c r="C13" s="8" t="str">
        <f>IF(AND(総括表!B13=""),"",総括表!B13)</f>
        <v/>
      </c>
      <c r="D13" s="11"/>
      <c r="E13" s="11"/>
      <c r="F13" s="11" t="str">
        <f t="shared" si="0"/>
        <v/>
      </c>
      <c r="G13" s="5"/>
    </row>
    <row r="14" spans="1:10" ht="26.25" customHeight="1">
      <c r="C14" s="8" t="str">
        <f>IF(AND(総括表!B14=""),"",総括表!B14)</f>
        <v/>
      </c>
      <c r="D14" s="11"/>
      <c r="E14" s="11"/>
      <c r="F14" s="11" t="str">
        <f t="shared" si="0"/>
        <v/>
      </c>
      <c r="G14" s="5"/>
    </row>
    <row r="15" spans="1:10" ht="26.25" customHeight="1">
      <c r="C15" s="8" t="str">
        <f>IF(AND(総括表!B15=""),"",総括表!B15)</f>
        <v/>
      </c>
      <c r="D15" s="11"/>
      <c r="E15" s="11"/>
      <c r="F15" s="11" t="str">
        <f>IF(AND(C15=""),"",IF(E15-D15=0,"0",E15-D15))</f>
        <v/>
      </c>
      <c r="G15" s="5"/>
    </row>
    <row r="16" spans="1:10" ht="26.25" customHeight="1">
      <c r="C16" s="8" t="str">
        <f>IF(AND(総括表!B16=""),"",総括表!B16)</f>
        <v/>
      </c>
      <c r="D16" s="11"/>
      <c r="E16" s="11"/>
      <c r="F16" s="11" t="str">
        <f t="shared" si="0"/>
        <v/>
      </c>
      <c r="G16" s="5"/>
    </row>
    <row r="17" spans="3:10" ht="26.25" customHeight="1" thickBot="1">
      <c r="C17" s="6" t="s">
        <v>4</v>
      </c>
      <c r="D17" s="12">
        <f>SUM(D9:D16)</f>
        <v>32000</v>
      </c>
      <c r="E17" s="14">
        <f>SUM(E9:E16)</f>
        <v>23100</v>
      </c>
      <c r="F17" s="14">
        <f>SUM(F9:F16)</f>
        <v>-8900</v>
      </c>
      <c r="G17" s="9"/>
    </row>
    <row r="18" spans="3:10" ht="26.25" customHeight="1">
      <c r="C18" s="1"/>
    </row>
    <row r="19" spans="3:10" ht="26.25" customHeight="1" thickBot="1">
      <c r="C19" s="1" t="s">
        <v>5</v>
      </c>
      <c r="G19" s="23" t="s">
        <v>55</v>
      </c>
    </row>
    <row r="20" spans="3:10" ht="32.15" customHeight="1">
      <c r="C20" s="2" t="s">
        <v>2</v>
      </c>
      <c r="D20" s="3" t="s">
        <v>57</v>
      </c>
      <c r="E20" s="13" t="s">
        <v>7</v>
      </c>
      <c r="F20" s="13" t="s">
        <v>8</v>
      </c>
      <c r="G20" s="4" t="s">
        <v>3</v>
      </c>
    </row>
    <row r="21" spans="3:10" ht="26.25" customHeight="1">
      <c r="C21" s="8" t="s">
        <v>59</v>
      </c>
      <c r="D21" s="11">
        <v>0</v>
      </c>
      <c r="E21" s="11">
        <v>0</v>
      </c>
      <c r="F21" s="11" t="str">
        <f>IF(AND(C21=""),"",IF(E21-D21=0,"0",E21-D21))</f>
        <v>0</v>
      </c>
      <c r="G21" s="5"/>
    </row>
    <row r="22" spans="3:10" ht="26.25" customHeight="1">
      <c r="C22" s="8" t="s">
        <v>60</v>
      </c>
      <c r="D22" s="11">
        <v>0</v>
      </c>
      <c r="E22" s="11">
        <v>0</v>
      </c>
      <c r="F22" s="11" t="str">
        <f t="shared" ref="F22:F26" si="1">IF(AND(C22=""),"",IF(E22-D22=0,"0",E22-D22))</f>
        <v>0</v>
      </c>
      <c r="G22" s="5"/>
    </row>
    <row r="23" spans="3:10" ht="26.25" customHeight="1">
      <c r="C23" s="8" t="s">
        <v>61</v>
      </c>
      <c r="D23" s="11">
        <v>0</v>
      </c>
      <c r="E23" s="11">
        <v>0</v>
      </c>
      <c r="F23" s="11" t="str">
        <f t="shared" si="1"/>
        <v>0</v>
      </c>
      <c r="G23" s="5"/>
    </row>
    <row r="24" spans="3:10" ht="26.25" customHeight="1">
      <c r="C24" s="8" t="s">
        <v>62</v>
      </c>
      <c r="D24" s="11">
        <v>32000</v>
      </c>
      <c r="E24" s="11">
        <v>23100</v>
      </c>
      <c r="F24" s="11">
        <f t="shared" si="1"/>
        <v>-8900</v>
      </c>
      <c r="G24" s="41" t="s">
        <v>75</v>
      </c>
    </row>
    <row r="25" spans="3:10" ht="26.25" customHeight="1">
      <c r="C25" s="8" t="s">
        <v>63</v>
      </c>
      <c r="D25" s="11">
        <v>0</v>
      </c>
      <c r="E25" s="11">
        <v>0</v>
      </c>
      <c r="F25" s="11" t="str">
        <f t="shared" si="1"/>
        <v>0</v>
      </c>
      <c r="G25" s="5"/>
    </row>
    <row r="26" spans="3:10" ht="26.25" customHeight="1">
      <c r="C26" s="37" t="s">
        <v>64</v>
      </c>
      <c r="D26" s="38">
        <v>0</v>
      </c>
      <c r="E26" s="38">
        <v>0</v>
      </c>
      <c r="F26" s="38" t="str">
        <f t="shared" si="1"/>
        <v>0</v>
      </c>
      <c r="G26" s="49"/>
    </row>
    <row r="27" spans="3:10" ht="26.25" customHeight="1">
      <c r="C27" s="45"/>
      <c r="D27" s="47"/>
      <c r="E27" s="47"/>
      <c r="F27" s="47"/>
      <c r="G27" s="50"/>
    </row>
    <row r="28" spans="3:10" ht="26.25" customHeight="1">
      <c r="C28" s="45"/>
      <c r="D28" s="47"/>
      <c r="E28" s="47"/>
      <c r="F28" s="47"/>
      <c r="G28" s="50"/>
    </row>
    <row r="29" spans="3:10" ht="26.25" customHeight="1">
      <c r="C29" s="46"/>
      <c r="D29" s="48"/>
      <c r="E29" s="48"/>
      <c r="F29" s="48"/>
      <c r="G29" s="51"/>
    </row>
    <row r="30" spans="3:10" ht="26.25" customHeight="1" thickBot="1">
      <c r="C30" s="6" t="s">
        <v>0</v>
      </c>
      <c r="D30" s="12">
        <f>SUM(D21:D29)</f>
        <v>32000</v>
      </c>
      <c r="E30" s="14">
        <f>SUM(E21:E29)</f>
        <v>23100</v>
      </c>
      <c r="F30" s="14">
        <f>SUM(F21:F29)</f>
        <v>-8900</v>
      </c>
      <c r="G30" s="10"/>
      <c r="I30" s="39" t="str">
        <f>IF(D30&gt;=E30,"OK","ERRER")</f>
        <v>OK</v>
      </c>
      <c r="J30" s="40" t="str">
        <f>IF(I30="OK","","予算額を決算額が超えています。")</f>
        <v/>
      </c>
    </row>
    <row r="31" spans="3:10" ht="26.25" customHeight="1">
      <c r="C31" s="1"/>
      <c r="D31" s="39" t="str">
        <f>IF(D17=D30,"OK","ERRER")</f>
        <v>OK</v>
      </c>
      <c r="E31" s="39" t="str">
        <f t="shared" ref="E31:F31" si="2">IF(E17=E30,"OK","ERRER")</f>
        <v>OK</v>
      </c>
      <c r="F31" s="39" t="str">
        <f t="shared" si="2"/>
        <v>OK</v>
      </c>
    </row>
    <row r="32" spans="3:10" ht="26.25" customHeight="1">
      <c r="C32" s="1"/>
      <c r="D32" s="7" t="str">
        <f>IF(D31="OK","","支出と収入の合計が一致してません。")</f>
        <v/>
      </c>
      <c r="E32" s="7" t="str">
        <f t="shared" ref="E32:F32" si="3">IF(E31="OK","","支出と収入の合計が一致してません。")</f>
        <v/>
      </c>
      <c r="F32" s="7" t="str">
        <f t="shared" si="3"/>
        <v/>
      </c>
    </row>
  </sheetData>
  <mergeCells count="10">
    <mergeCell ref="G26:G29"/>
    <mergeCell ref="C27:C29"/>
    <mergeCell ref="D27:D29"/>
    <mergeCell ref="E27:E29"/>
    <mergeCell ref="F27:F29"/>
    <mergeCell ref="C2:G2"/>
    <mergeCell ref="C3:G3"/>
    <mergeCell ref="D4:F4"/>
    <mergeCell ref="E5:G5"/>
    <mergeCell ref="E6:G6"/>
  </mergeCells>
  <phoneticPr fontId="14"/>
  <dataValidations count="1">
    <dataValidation type="list" allowBlank="1" showInputMessage="1" showErrorMessage="1" sqref="E6:G6" xr:uid="{00000000-0002-0000-0700-000000000000}">
      <formula1>$J$6:$J$9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総括表</vt:lpstr>
      <vt:lpstr>視察研修</vt:lpstr>
      <vt:lpstr>環境防災</vt:lpstr>
      <vt:lpstr>地域福祉</vt:lpstr>
      <vt:lpstr>子ども支援</vt:lpstr>
      <vt:lpstr>管理運営</vt:lpstr>
      <vt:lpstr>桜守</vt:lpstr>
      <vt:lpstr>情報発信</vt:lpstr>
      <vt:lpstr>環境防災!Print_Area</vt:lpstr>
      <vt:lpstr>管理運営!Print_Area</vt:lpstr>
      <vt:lpstr>桜守!Print_Area</vt:lpstr>
      <vt:lpstr>子ども支援!Print_Area</vt:lpstr>
      <vt:lpstr>視察研修!Print_Area</vt:lpstr>
      <vt:lpstr>情報発信!Print_Area</vt:lpstr>
      <vt:lpstr>総括表!Print_Area</vt:lpstr>
      <vt:lpstr>地域福祉!Print_Area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2021-06-17T02:49:05Z</dcterms:modified>
</cp:coreProperties>
</file>